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MASU INDUSTRIES (CAMBODIA) CO., LTD\Payroll\Payroll\2024\07- July 2024\03- Final Salary for JULY 2024\ប្រាក់ខែលើកទី២ ខែកក្កដា ២០២៤\សំរាប់ព្រីន\for MOLVT\"/>
    </mc:Choice>
  </mc:AlternateContent>
  <bookViews>
    <workbookView xWindow="-15" yWindow="2100" windowWidth="15375" windowHeight="1170" tabRatio="811" activeTab="1"/>
  </bookViews>
  <sheets>
    <sheet name="Total" sheetId="844" r:id="rId1"/>
    <sheet name="L1" sheetId="834" r:id="rId2"/>
    <sheet name="L2" sheetId="1053" r:id="rId3"/>
    <sheet name="L3" sheetId="1055" r:id="rId4"/>
    <sheet name="L4" sheetId="1057" r:id="rId5"/>
    <sheet name="L5" sheetId="1059" r:id="rId6"/>
    <sheet name="L6" sheetId="1061" r:id="rId7"/>
    <sheet name="L8" sheetId="1063" r:id="rId8"/>
    <sheet name="CUT" sheetId="1065" r:id="rId9"/>
    <sheet name="PK1" sheetId="1067" r:id="rId10"/>
    <sheet name="PK2" sheetId="1069" r:id="rId11"/>
    <sheet name="MC" sheetId="1071" r:id="rId12"/>
    <sheet name="EL" sheetId="1073" r:id="rId13"/>
    <sheet name="CL" sheetId="1075" r:id="rId14"/>
    <sheet name="OFFICE" sheetId="1077" r:id="rId15"/>
    <sheet name="Foreigner" sheetId="1037" r:id="rId16"/>
    <sheet name="L1_Payslip" sheetId="967" r:id="rId17"/>
    <sheet name="L2_Payslip" sheetId="1054" r:id="rId18"/>
    <sheet name="L3_Payslip" sheetId="1056" r:id="rId19"/>
    <sheet name="L4_Payslip" sheetId="1058" r:id="rId20"/>
    <sheet name="L5_Payslip" sheetId="1060" r:id="rId21"/>
    <sheet name="L6_Payslip" sheetId="1062" r:id="rId22"/>
    <sheet name="L8_Payslip" sheetId="1064" r:id="rId23"/>
    <sheet name="CUT_Payslip" sheetId="1066" r:id="rId24"/>
    <sheet name="PK1_Payslip" sheetId="1068" r:id="rId25"/>
    <sheet name="PK2_Payslip" sheetId="1070" r:id="rId26"/>
    <sheet name="MC_Payslip" sheetId="1072" r:id="rId27"/>
    <sheet name="EL_Payslip" sheetId="1074" r:id="rId28"/>
    <sheet name="CL_Payslip" sheetId="1076" r:id="rId29"/>
    <sheet name="OFF_Payslip" sheetId="1078" r:id="rId30"/>
    <sheet name="Foreigner_Payslip" sheetId="1038" r:id="rId31"/>
    <sheet name="Resigned_Payslip" sheetId="1040" r:id="rId32"/>
  </sheets>
  <definedNames>
    <definedName name="_xlnm._FilterDatabase" localSheetId="13" hidden="1">CL!$A$8:$CG$14</definedName>
    <definedName name="_xlnm._FilterDatabase" localSheetId="8" hidden="1">CUT!$A$8:$CG$21</definedName>
    <definedName name="_xlnm._FilterDatabase" localSheetId="12" hidden="1">EL!$A$8:$CG$14</definedName>
    <definedName name="_xlnm._FilterDatabase" localSheetId="15" hidden="1">Foreigner!$A$8:$CA$18</definedName>
    <definedName name="_xlnm._FilterDatabase" localSheetId="1" hidden="1">'L1'!$A$8:$CG$45</definedName>
    <definedName name="_xlnm._FilterDatabase" localSheetId="2" hidden="1">'L2'!$A$8:$CG$43</definedName>
    <definedName name="_xlnm._FilterDatabase" localSheetId="3" hidden="1">'L3'!$A$8:$CG$43</definedName>
    <definedName name="_xlnm._FilterDatabase" localSheetId="4" hidden="1">'L4'!$A$8:$CG$43</definedName>
    <definedName name="_xlnm._FilterDatabase" localSheetId="5" hidden="1">'L5'!$A$8:$CG$46</definedName>
    <definedName name="_xlnm._FilterDatabase" localSheetId="6" hidden="1">'L6'!$A$8:$CG$41</definedName>
    <definedName name="_xlnm._FilterDatabase" localSheetId="7" hidden="1">'L8'!$A$8:$CG$30</definedName>
    <definedName name="_xlnm._FilterDatabase" localSheetId="11" hidden="1">MC!$A$8:$CG$15</definedName>
    <definedName name="_xlnm._FilterDatabase" localSheetId="14" hidden="1">OFFICE!$A$8:$CG$18</definedName>
    <definedName name="_xlnm._FilterDatabase" localSheetId="9" hidden="1">'PK1'!$A$8:$CG$20</definedName>
    <definedName name="_xlnm._FilterDatabase" localSheetId="10" hidden="1">'PK2'!$A$8:$CG$28</definedName>
    <definedName name="_xlnm.Print_Area" localSheetId="13">CL!$A$1:$CG$14</definedName>
    <definedName name="_xlnm.Print_Area" localSheetId="28">CL_Payslip!$A$1:$AQ$7</definedName>
    <definedName name="_xlnm.Print_Area" localSheetId="8">CUT!$A$1:$CG$21</definedName>
    <definedName name="_xlnm.Print_Area" localSheetId="23">CUT_Payslip!$A$1:$AQ$28</definedName>
    <definedName name="_xlnm.Print_Area" localSheetId="12">EL!$A$1:$CG$14</definedName>
    <definedName name="_xlnm.Print_Area" localSheetId="27">EL_Payslip!$A$1:$AQ$7</definedName>
    <definedName name="_xlnm.Print_Area" localSheetId="15">Foreigner!$A$1:$CA$18</definedName>
    <definedName name="_xlnm.Print_Area" localSheetId="30">Foreigner_Payslip!$A$1:$AM$19</definedName>
    <definedName name="_xlnm.Print_Area" localSheetId="1">'L1'!$A$1:$CG$45</definedName>
    <definedName name="_xlnm.Print_Area" localSheetId="16">L1_Payslip!$A$1:$AQ$100</definedName>
    <definedName name="_xlnm.Print_Area" localSheetId="2">'L2'!$A$1:$CG$43</definedName>
    <definedName name="_xlnm.Print_Area" localSheetId="17">L2_Payslip!$A$1:$AQ$94</definedName>
    <definedName name="_xlnm.Print_Area" localSheetId="3">'L3'!$A$1:$CG$43</definedName>
    <definedName name="_xlnm.Print_Area" localSheetId="18">L3_Payslip!$A$1:$AQ$94</definedName>
    <definedName name="_xlnm.Print_Area" localSheetId="4">'L4'!$A$1:$CG$43</definedName>
    <definedName name="_xlnm.Print_Area" localSheetId="19">L4_Payslip!$A$1:$AQ$94</definedName>
    <definedName name="_xlnm.Print_Area" localSheetId="5">'L5'!$A$1:$CG$46</definedName>
    <definedName name="_xlnm.Print_Area" localSheetId="20">L5_Payslip!$A$1:$AQ$103</definedName>
    <definedName name="_xlnm.Print_Area" localSheetId="6">'L6'!$A$1:$CG$41</definedName>
    <definedName name="_xlnm.Print_Area" localSheetId="21">L6_Payslip!$A$1:$AQ$88</definedName>
    <definedName name="_xlnm.Print_Area" localSheetId="7">'L8'!$A$1:$CG$30</definedName>
    <definedName name="_xlnm.Print_Area" localSheetId="22">L8_Payslip!$A$1:$AQ$55</definedName>
    <definedName name="_xlnm.Print_Area" localSheetId="11">MC!$A$1:$CG$15</definedName>
    <definedName name="_xlnm.Print_Area" localSheetId="26">MC_Payslip!$A$1:$AQ$10</definedName>
    <definedName name="_xlnm.Print_Area" localSheetId="29">OFF_Payslip!$A$1:$AQ$19</definedName>
    <definedName name="_xlnm.Print_Area" localSheetId="14">OFFICE!$A$1:$CG$18</definedName>
    <definedName name="_xlnm.Print_Area" localSheetId="9">'PK1'!$A$1:$CG$20</definedName>
    <definedName name="_xlnm.Print_Area" localSheetId="24">PK1_Payslip!$A$1:$AQ$25</definedName>
    <definedName name="_xlnm.Print_Area" localSheetId="10">'PK2'!$A$1:$CG$28</definedName>
    <definedName name="_xlnm.Print_Area" localSheetId="25">PK2_Payslip!$A$1:$AQ$49</definedName>
    <definedName name="_xlnm.Print_Area" localSheetId="31">Resigned_Payslip!$A$1:$AR$67</definedName>
    <definedName name="_xlnm.Print_Area" localSheetId="0">Total!$A$1:$V$28</definedName>
    <definedName name="_xlnm.Print_Titles" localSheetId="13">CL!$6:$11</definedName>
    <definedName name="_xlnm.Print_Titles" localSheetId="8">CUT!$6:$11</definedName>
    <definedName name="_xlnm.Print_Titles" localSheetId="12">EL!$6:$11</definedName>
    <definedName name="_xlnm.Print_Titles" localSheetId="15">Foreigner!$6:$11</definedName>
    <definedName name="_xlnm.Print_Titles" localSheetId="1">'L1'!$6:$11</definedName>
    <definedName name="_xlnm.Print_Titles" localSheetId="2">'L2'!$6:$11</definedName>
    <definedName name="_xlnm.Print_Titles" localSheetId="3">'L3'!$6:$11</definedName>
    <definedName name="_xlnm.Print_Titles" localSheetId="4">'L4'!$6:$11</definedName>
    <definedName name="_xlnm.Print_Titles" localSheetId="5">'L5'!$6:$11</definedName>
    <definedName name="_xlnm.Print_Titles" localSheetId="6">'L6'!$6:$11</definedName>
    <definedName name="_xlnm.Print_Titles" localSheetId="7">'L8'!$6:$11</definedName>
    <definedName name="_xlnm.Print_Titles" localSheetId="11">MC!$6:$11</definedName>
    <definedName name="_xlnm.Print_Titles" localSheetId="14">OFFICE!$6:$11</definedName>
    <definedName name="_xlnm.Print_Titles" localSheetId="9">'PK1'!$6:$11</definedName>
    <definedName name="_xlnm.Print_Titles" localSheetId="10">'PK2'!$6:$11</definedName>
  </definedNames>
  <calcPr calcId="162913"/>
  <fileRecoveryPr autoRecover="0"/>
</workbook>
</file>

<file path=xl/calcChain.xml><?xml version="1.0" encoding="utf-8"?>
<calcChain xmlns="http://schemas.openxmlformats.org/spreadsheetml/2006/main">
  <c r="A5" i="1057" l="1"/>
  <c r="A4" i="1057"/>
  <c r="A5" i="1059"/>
  <c r="A4" i="1059"/>
  <c r="A5" i="1061"/>
  <c r="A4" i="1061"/>
  <c r="A5" i="1063"/>
  <c r="A4" i="1063"/>
  <c r="A5" i="1065"/>
  <c r="A4" i="1065"/>
  <c r="A5" i="1067"/>
  <c r="A4" i="1067"/>
  <c r="A5" i="1069"/>
  <c r="A4" i="1069"/>
  <c r="A5" i="1071"/>
  <c r="A4" i="1071"/>
  <c r="A5" i="1073"/>
  <c r="A4" i="1073"/>
  <c r="A5" i="1075"/>
  <c r="A4" i="1075"/>
  <c r="A5" i="1077"/>
  <c r="A4" i="1077"/>
  <c r="A5" i="1055"/>
  <c r="A4" i="1055"/>
  <c r="A5" i="1053"/>
  <c r="A4" i="1053"/>
  <c r="C23" i="844" l="1"/>
  <c r="C22" i="844"/>
  <c r="C21" i="844"/>
  <c r="C20" i="844"/>
  <c r="C19" i="844"/>
  <c r="C18" i="844"/>
  <c r="C17" i="844"/>
  <c r="C16" i="844"/>
  <c r="C15" i="844"/>
  <c r="C14" i="844"/>
  <c r="C13" i="844"/>
  <c r="C12" i="844"/>
  <c r="C11" i="844"/>
  <c r="C10" i="844"/>
  <c r="V65" i="1040" l="1"/>
  <c r="V62" i="1040"/>
  <c r="V59" i="1040"/>
  <c r="V56" i="1040"/>
  <c r="V53" i="1040"/>
  <c r="V50" i="1040"/>
  <c r="V47" i="1040"/>
  <c r="V44" i="1040"/>
  <c r="V41" i="1040"/>
  <c r="V38" i="1040"/>
  <c r="V35" i="1040"/>
  <c r="V32" i="1040"/>
  <c r="V29" i="1040"/>
  <c r="V26" i="1040"/>
  <c r="V23" i="1040"/>
  <c r="V20" i="1040"/>
  <c r="V17" i="1040"/>
  <c r="V14" i="1040"/>
  <c r="V11" i="1040"/>
  <c r="V8" i="1040"/>
  <c r="V5" i="1040"/>
  <c r="A7" i="1040"/>
  <c r="B7" i="1040"/>
  <c r="C7" i="1040"/>
  <c r="D7" i="1040"/>
  <c r="E7" i="1040"/>
  <c r="F7" i="1040"/>
  <c r="AE7" i="1040"/>
  <c r="AF7" i="1040"/>
  <c r="AJ7" i="1040"/>
  <c r="AM7" i="1040"/>
  <c r="AO7" i="1040"/>
  <c r="A10" i="1040"/>
  <c r="B10" i="1040"/>
  <c r="C10" i="1040"/>
  <c r="D10" i="1040"/>
  <c r="E10" i="1040"/>
  <c r="F10" i="1040"/>
  <c r="AE10" i="1040"/>
  <c r="AF10" i="1040"/>
  <c r="AJ10" i="1040"/>
  <c r="AM10" i="1040"/>
  <c r="AO10" i="1040"/>
  <c r="A13" i="1040"/>
  <c r="B13" i="1040"/>
  <c r="C13" i="1040"/>
  <c r="D13" i="1040"/>
  <c r="E13" i="1040"/>
  <c r="F13" i="1040"/>
  <c r="AE13" i="1040"/>
  <c r="AF13" i="1040"/>
  <c r="AJ13" i="1040"/>
  <c r="AM13" i="1040"/>
  <c r="AO13" i="1040"/>
  <c r="A16" i="1040"/>
  <c r="B16" i="1040"/>
  <c r="C16" i="1040"/>
  <c r="D16" i="1040"/>
  <c r="E16" i="1040"/>
  <c r="F16" i="1040"/>
  <c r="AE16" i="1040"/>
  <c r="AF16" i="1040"/>
  <c r="AJ16" i="1040"/>
  <c r="AM16" i="1040"/>
  <c r="AO16" i="1040"/>
  <c r="A19" i="1040"/>
  <c r="B19" i="1040"/>
  <c r="C19" i="1040"/>
  <c r="D19" i="1040"/>
  <c r="E19" i="1040"/>
  <c r="F19" i="1040"/>
  <c r="AE19" i="1040"/>
  <c r="AF19" i="1040"/>
  <c r="AJ19" i="1040"/>
  <c r="AM19" i="1040"/>
  <c r="AO19" i="1040"/>
  <c r="A22" i="1040"/>
  <c r="B22" i="1040"/>
  <c r="C22" i="1040"/>
  <c r="D22" i="1040"/>
  <c r="E22" i="1040"/>
  <c r="F22" i="1040"/>
  <c r="AE22" i="1040"/>
  <c r="AF22" i="1040"/>
  <c r="AJ22" i="1040"/>
  <c r="AM22" i="1040"/>
  <c r="AO22" i="1040"/>
  <c r="A25" i="1040"/>
  <c r="B25" i="1040"/>
  <c r="C25" i="1040"/>
  <c r="D25" i="1040"/>
  <c r="E25" i="1040"/>
  <c r="F25" i="1040"/>
  <c r="AE25" i="1040"/>
  <c r="AF25" i="1040"/>
  <c r="AJ25" i="1040"/>
  <c r="AM25" i="1040"/>
  <c r="AO25" i="1040"/>
  <c r="A28" i="1040"/>
  <c r="B28" i="1040"/>
  <c r="C28" i="1040"/>
  <c r="D28" i="1040"/>
  <c r="E28" i="1040"/>
  <c r="F28" i="1040"/>
  <c r="AE28" i="1040"/>
  <c r="AF28" i="1040"/>
  <c r="AJ28" i="1040"/>
  <c r="AM28" i="1040"/>
  <c r="AO28" i="1040"/>
  <c r="A31" i="1040"/>
  <c r="B31" i="1040"/>
  <c r="C31" i="1040"/>
  <c r="D31" i="1040"/>
  <c r="E31" i="1040"/>
  <c r="F31" i="1040"/>
  <c r="AE31" i="1040"/>
  <c r="AF31" i="1040"/>
  <c r="AJ31" i="1040"/>
  <c r="AM31" i="1040"/>
  <c r="AO31" i="1040"/>
  <c r="A34" i="1040"/>
  <c r="B34" i="1040"/>
  <c r="C34" i="1040"/>
  <c r="D34" i="1040"/>
  <c r="E34" i="1040"/>
  <c r="F34" i="1040"/>
  <c r="AE34" i="1040"/>
  <c r="AF34" i="1040"/>
  <c r="AH34" i="1040"/>
  <c r="AJ34" i="1040"/>
  <c r="AM34" i="1040"/>
  <c r="AO34" i="1040"/>
  <c r="A37" i="1040"/>
  <c r="B37" i="1040"/>
  <c r="C37" i="1040"/>
  <c r="D37" i="1040"/>
  <c r="E37" i="1040"/>
  <c r="F37" i="1040"/>
  <c r="AE37" i="1040"/>
  <c r="AF37" i="1040"/>
  <c r="AJ37" i="1040"/>
  <c r="AM37" i="1040"/>
  <c r="AO37" i="1040"/>
  <c r="A40" i="1040"/>
  <c r="B40" i="1040"/>
  <c r="C40" i="1040"/>
  <c r="D40" i="1040"/>
  <c r="E40" i="1040"/>
  <c r="F40" i="1040"/>
  <c r="AE40" i="1040"/>
  <c r="AF40" i="1040"/>
  <c r="AJ40" i="1040"/>
  <c r="AM40" i="1040"/>
  <c r="AO40" i="1040"/>
  <c r="A43" i="1040"/>
  <c r="B43" i="1040"/>
  <c r="C43" i="1040"/>
  <c r="D43" i="1040"/>
  <c r="E43" i="1040"/>
  <c r="F43" i="1040"/>
  <c r="H43" i="1040"/>
  <c r="AE43" i="1040"/>
  <c r="AF43" i="1040"/>
  <c r="AJ43" i="1040"/>
  <c r="AM43" i="1040"/>
  <c r="AO43" i="1040"/>
  <c r="A46" i="1040"/>
  <c r="B46" i="1040"/>
  <c r="C46" i="1040"/>
  <c r="D46" i="1040"/>
  <c r="E46" i="1040"/>
  <c r="F46" i="1040"/>
  <c r="AE46" i="1040"/>
  <c r="AF46" i="1040"/>
  <c r="AJ46" i="1040"/>
  <c r="AM46" i="1040"/>
  <c r="AO46" i="1040"/>
  <c r="A49" i="1040"/>
  <c r="B49" i="1040"/>
  <c r="C49" i="1040"/>
  <c r="D49" i="1040"/>
  <c r="E49" i="1040"/>
  <c r="F49" i="1040"/>
  <c r="H49" i="1040"/>
  <c r="L49" i="1040"/>
  <c r="N49" i="1040"/>
  <c r="P49" i="1040"/>
  <c r="R49" i="1040"/>
  <c r="AE49" i="1040"/>
  <c r="AF49" i="1040"/>
  <c r="AJ49" i="1040"/>
  <c r="AM49" i="1040"/>
  <c r="AO49" i="1040"/>
  <c r="A52" i="1040"/>
  <c r="B52" i="1040"/>
  <c r="C52" i="1040"/>
  <c r="D52" i="1040"/>
  <c r="E52" i="1040"/>
  <c r="F52" i="1040"/>
  <c r="L52" i="1040"/>
  <c r="N52" i="1040"/>
  <c r="P52" i="1040"/>
  <c r="R52" i="1040"/>
  <c r="AE52" i="1040"/>
  <c r="AF52" i="1040"/>
  <c r="AJ52" i="1040"/>
  <c r="AM52" i="1040"/>
  <c r="AO52" i="1040"/>
  <c r="A55" i="1040"/>
  <c r="B55" i="1040"/>
  <c r="C55" i="1040"/>
  <c r="D55" i="1040"/>
  <c r="E55" i="1040"/>
  <c r="F55" i="1040"/>
  <c r="L55" i="1040"/>
  <c r="N55" i="1040"/>
  <c r="P55" i="1040"/>
  <c r="R55" i="1040"/>
  <c r="AE55" i="1040"/>
  <c r="AF55" i="1040"/>
  <c r="AJ55" i="1040"/>
  <c r="AM55" i="1040"/>
  <c r="AO55" i="1040"/>
  <c r="A58" i="1040"/>
  <c r="B58" i="1040"/>
  <c r="C58" i="1040"/>
  <c r="D58" i="1040"/>
  <c r="E58" i="1040"/>
  <c r="F58" i="1040"/>
  <c r="L58" i="1040"/>
  <c r="N58" i="1040"/>
  <c r="P58" i="1040"/>
  <c r="R58" i="1040"/>
  <c r="AE58" i="1040"/>
  <c r="AF58" i="1040"/>
  <c r="AJ58" i="1040"/>
  <c r="AM58" i="1040"/>
  <c r="AO58" i="1040"/>
  <c r="A61" i="1040"/>
  <c r="B61" i="1040"/>
  <c r="C61" i="1040"/>
  <c r="D61" i="1040"/>
  <c r="E61" i="1040"/>
  <c r="F61" i="1040"/>
  <c r="V61" i="1040"/>
  <c r="AE61" i="1040"/>
  <c r="AF61" i="1040"/>
  <c r="AH61" i="1040"/>
  <c r="AJ61" i="1040"/>
  <c r="AM61" i="1040"/>
  <c r="AO61" i="1040"/>
  <c r="A64" i="1040"/>
  <c r="B64" i="1040"/>
  <c r="C64" i="1040"/>
  <c r="D64" i="1040"/>
  <c r="E64" i="1040"/>
  <c r="F64" i="1040"/>
  <c r="H64" i="1040"/>
  <c r="T64" i="1040"/>
  <c r="AE64" i="1040"/>
  <c r="AF64" i="1040"/>
  <c r="AJ64" i="1040"/>
  <c r="AM64" i="1040"/>
  <c r="AO64" i="1040"/>
  <c r="A67" i="1040"/>
  <c r="B67" i="1040"/>
  <c r="C67" i="1040"/>
  <c r="D67" i="1040"/>
  <c r="E67" i="1040"/>
  <c r="F67" i="1040"/>
  <c r="H67" i="1040"/>
  <c r="AE67" i="1040"/>
  <c r="AF67" i="1040"/>
  <c r="AJ67" i="1040"/>
  <c r="AM67" i="1040"/>
  <c r="AO67" i="1040"/>
  <c r="G7" i="1040"/>
  <c r="H7" i="1040"/>
  <c r="K7" i="1040"/>
  <c r="L7" i="1040"/>
  <c r="M7" i="1040"/>
  <c r="N7" i="1040"/>
  <c r="O7" i="1040"/>
  <c r="P7" i="1040"/>
  <c r="R7" i="1040"/>
  <c r="AH7" i="1040"/>
  <c r="AL7" i="1040"/>
  <c r="G10" i="1040"/>
  <c r="H10" i="1040"/>
  <c r="I10" i="1040"/>
  <c r="K10" i="1040"/>
  <c r="L10" i="1040"/>
  <c r="M10" i="1040"/>
  <c r="N10" i="1040"/>
  <c r="O10" i="1040"/>
  <c r="P10" i="1040"/>
  <c r="Q10" i="1040"/>
  <c r="R10" i="1040"/>
  <c r="S10" i="1040"/>
  <c r="W10" i="1040"/>
  <c r="AH10" i="1040"/>
  <c r="AL10" i="1040"/>
  <c r="G13" i="1040"/>
  <c r="H13" i="1040"/>
  <c r="K13" i="1040"/>
  <c r="L13" i="1040"/>
  <c r="M13" i="1040"/>
  <c r="N13" i="1040"/>
  <c r="O13" i="1040"/>
  <c r="P13" i="1040"/>
  <c r="Q13" i="1040"/>
  <c r="R13" i="1040"/>
  <c r="AH13" i="1040"/>
  <c r="AL13" i="1040"/>
  <c r="H16" i="1040"/>
  <c r="K16" i="1040"/>
  <c r="L16" i="1040"/>
  <c r="N16" i="1040"/>
  <c r="O16" i="1040"/>
  <c r="P16" i="1040"/>
  <c r="Q16" i="1040"/>
  <c r="R16" i="1040"/>
  <c r="U16" i="1040"/>
  <c r="AH16" i="1040"/>
  <c r="AL16" i="1040"/>
  <c r="G19" i="1040"/>
  <c r="H19" i="1040"/>
  <c r="I19" i="1040"/>
  <c r="K19" i="1040"/>
  <c r="L19" i="1040"/>
  <c r="N19" i="1040"/>
  <c r="O19" i="1040"/>
  <c r="P19" i="1040"/>
  <c r="R19" i="1040"/>
  <c r="AH19" i="1040"/>
  <c r="AL19" i="1040"/>
  <c r="G22" i="1040"/>
  <c r="H22" i="1040"/>
  <c r="I22" i="1040"/>
  <c r="K22" i="1040"/>
  <c r="L22" i="1040"/>
  <c r="M22" i="1040"/>
  <c r="N22" i="1040"/>
  <c r="O22" i="1040"/>
  <c r="P22" i="1040"/>
  <c r="Q22" i="1040"/>
  <c r="R22" i="1040"/>
  <c r="S22" i="1040"/>
  <c r="AH22" i="1040"/>
  <c r="AL22" i="1040"/>
  <c r="G25" i="1040"/>
  <c r="H25" i="1040"/>
  <c r="I25" i="1040"/>
  <c r="K25" i="1040"/>
  <c r="N25" i="1040"/>
  <c r="O25" i="1040"/>
  <c r="P25" i="1040"/>
  <c r="Q25" i="1040"/>
  <c r="R25" i="1040"/>
  <c r="S25" i="1040"/>
  <c r="AH25" i="1040"/>
  <c r="AL25" i="1040"/>
  <c r="G28" i="1040"/>
  <c r="H28" i="1040"/>
  <c r="I28" i="1040"/>
  <c r="K28" i="1040"/>
  <c r="L28" i="1040"/>
  <c r="M28" i="1040"/>
  <c r="N28" i="1040"/>
  <c r="O28" i="1040"/>
  <c r="P28" i="1040"/>
  <c r="Q28" i="1040"/>
  <c r="R28" i="1040"/>
  <c r="AH28" i="1040"/>
  <c r="AL28" i="1040"/>
  <c r="G31" i="1040"/>
  <c r="H31" i="1040"/>
  <c r="K31" i="1040"/>
  <c r="M31" i="1040"/>
  <c r="N31" i="1040"/>
  <c r="O31" i="1040"/>
  <c r="P31" i="1040"/>
  <c r="Q31" i="1040"/>
  <c r="R31" i="1040"/>
  <c r="S31" i="1040"/>
  <c r="AH31" i="1040"/>
  <c r="AL31" i="1040"/>
  <c r="G34" i="1040"/>
  <c r="H34" i="1040"/>
  <c r="K34" i="1040"/>
  <c r="L34" i="1040"/>
  <c r="M34" i="1040"/>
  <c r="N34" i="1040"/>
  <c r="O34" i="1040"/>
  <c r="P34" i="1040"/>
  <c r="Q34" i="1040"/>
  <c r="R34" i="1040"/>
  <c r="T34" i="1040"/>
  <c r="V34" i="1040"/>
  <c r="AL34" i="1040"/>
  <c r="G37" i="1040"/>
  <c r="H37" i="1040"/>
  <c r="I37" i="1040"/>
  <c r="K37" i="1040"/>
  <c r="N37" i="1040"/>
  <c r="O37" i="1040"/>
  <c r="P37" i="1040"/>
  <c r="Q37" i="1040"/>
  <c r="R37" i="1040"/>
  <c r="S37" i="1040"/>
  <c r="W37" i="1040"/>
  <c r="AH37" i="1040"/>
  <c r="AL37" i="1040"/>
  <c r="G40" i="1040"/>
  <c r="H40" i="1040"/>
  <c r="I40" i="1040"/>
  <c r="K40" i="1040"/>
  <c r="L40" i="1040"/>
  <c r="M40" i="1040"/>
  <c r="N40" i="1040"/>
  <c r="O40" i="1040"/>
  <c r="P40" i="1040"/>
  <c r="Q40" i="1040"/>
  <c r="R40" i="1040"/>
  <c r="T40" i="1040"/>
  <c r="V40" i="1040"/>
  <c r="AH40" i="1040"/>
  <c r="AL40" i="1040"/>
  <c r="G43" i="1040"/>
  <c r="K43" i="1040"/>
  <c r="N43" i="1040"/>
  <c r="O43" i="1040"/>
  <c r="P43" i="1040"/>
  <c r="Q43" i="1040"/>
  <c r="R43" i="1040"/>
  <c r="S43" i="1040"/>
  <c r="AH43" i="1040"/>
  <c r="AL43" i="1040"/>
  <c r="G46" i="1040"/>
  <c r="H46" i="1040"/>
  <c r="K46" i="1040"/>
  <c r="L46" i="1040"/>
  <c r="M46" i="1040"/>
  <c r="N46" i="1040"/>
  <c r="O46" i="1040"/>
  <c r="P46" i="1040"/>
  <c r="Q46" i="1040"/>
  <c r="R46" i="1040"/>
  <c r="T46" i="1040"/>
  <c r="V46" i="1040"/>
  <c r="AH46" i="1040"/>
  <c r="AL46" i="1040"/>
  <c r="K49" i="1040"/>
  <c r="O49" i="1040"/>
  <c r="Q49" i="1040"/>
  <c r="U49" i="1040"/>
  <c r="W49" i="1040"/>
  <c r="AH49" i="1040"/>
  <c r="AL49" i="1040"/>
  <c r="G52" i="1040"/>
  <c r="H52" i="1040"/>
  <c r="I52" i="1040"/>
  <c r="K52" i="1040"/>
  <c r="O52" i="1040"/>
  <c r="AH52" i="1040"/>
  <c r="AL52" i="1040"/>
  <c r="G55" i="1040"/>
  <c r="H55" i="1040"/>
  <c r="I55" i="1040"/>
  <c r="K55" i="1040"/>
  <c r="O55" i="1040"/>
  <c r="Q55" i="1040"/>
  <c r="S55" i="1040"/>
  <c r="U55" i="1040"/>
  <c r="W55" i="1040"/>
  <c r="AH55" i="1040"/>
  <c r="AL55" i="1040"/>
  <c r="G58" i="1040"/>
  <c r="H58" i="1040"/>
  <c r="I58" i="1040"/>
  <c r="O58" i="1040"/>
  <c r="T58" i="1040"/>
  <c r="AH58" i="1040"/>
  <c r="AL58" i="1040"/>
  <c r="G61" i="1040"/>
  <c r="H61" i="1040"/>
  <c r="I61" i="1040"/>
  <c r="K61" i="1040"/>
  <c r="U61" i="1040"/>
  <c r="W61" i="1040"/>
  <c r="O61" i="1040"/>
  <c r="P61" i="1040"/>
  <c r="Q61" i="1040"/>
  <c r="R61" i="1040"/>
  <c r="S61" i="1040"/>
  <c r="AL61" i="1040"/>
  <c r="G64" i="1040"/>
  <c r="I64" i="1040"/>
  <c r="K64" i="1040"/>
  <c r="L64" i="1040"/>
  <c r="M64" i="1040"/>
  <c r="O64" i="1040"/>
  <c r="P64" i="1040"/>
  <c r="Q64" i="1040"/>
  <c r="R64" i="1040"/>
  <c r="V64" i="1040"/>
  <c r="AH64" i="1040"/>
  <c r="AL64" i="1040"/>
  <c r="G67" i="1040"/>
  <c r="K67" i="1040"/>
  <c r="U67" i="1040"/>
  <c r="M67" i="1040"/>
  <c r="N67" i="1040"/>
  <c r="O67" i="1040"/>
  <c r="P67" i="1040"/>
  <c r="Q67" i="1040"/>
  <c r="R67" i="1040"/>
  <c r="S67" i="1040"/>
  <c r="W67" i="1040"/>
  <c r="AH67" i="1040"/>
  <c r="AL67" i="1040"/>
  <c r="L4" i="1040"/>
  <c r="AL19" i="1078"/>
  <c r="AI19" i="1078"/>
  <c r="F19" i="1078"/>
  <c r="B19" i="1078"/>
  <c r="A19" i="1078"/>
  <c r="V17" i="1078"/>
  <c r="AL16" i="1078"/>
  <c r="AI16" i="1078"/>
  <c r="F16" i="1078"/>
  <c r="B16" i="1078"/>
  <c r="A16" i="1078"/>
  <c r="V14" i="1078"/>
  <c r="AL13" i="1078"/>
  <c r="AI13" i="1078"/>
  <c r="F13" i="1078"/>
  <c r="B13" i="1078"/>
  <c r="A13" i="1078"/>
  <c r="V11" i="1078"/>
  <c r="AL10" i="1078"/>
  <c r="AI10" i="1078"/>
  <c r="F10" i="1078"/>
  <c r="B10" i="1078"/>
  <c r="A10" i="1078"/>
  <c r="V8" i="1078"/>
  <c r="AL7" i="1078"/>
  <c r="AI7" i="1078"/>
  <c r="F7" i="1078"/>
  <c r="B7" i="1078"/>
  <c r="A7" i="1078"/>
  <c r="V5" i="1078"/>
  <c r="AL4" i="1078"/>
  <c r="AI4" i="1078"/>
  <c r="F4" i="1078"/>
  <c r="B4" i="1078"/>
  <c r="A4" i="1078"/>
  <c r="V2" i="1078"/>
  <c r="AS1" i="1078"/>
  <c r="CA18" i="1077"/>
  <c r="H22" i="844" s="1"/>
  <c r="BY18" i="1077"/>
  <c r="BJ18" i="1077"/>
  <c r="BG18" i="1077"/>
  <c r="BF18" i="1077"/>
  <c r="AY18" i="1077"/>
  <c r="AV18" i="1077"/>
  <c r="AK18" i="1077"/>
  <c r="AI18" i="1077"/>
  <c r="N19" i="1078"/>
  <c r="L19" i="1078"/>
  <c r="G19" i="1078"/>
  <c r="H19" i="1078"/>
  <c r="O19" i="1078"/>
  <c r="AN19" i="1078"/>
  <c r="AK19" i="1078"/>
  <c r="AG19" i="1078"/>
  <c r="AE19" i="1078"/>
  <c r="P19" i="1078"/>
  <c r="I19" i="1078"/>
  <c r="E19" i="1078"/>
  <c r="D19" i="1078"/>
  <c r="C19" i="1078"/>
  <c r="N16" i="1078"/>
  <c r="I16" i="1078"/>
  <c r="L16" i="1078"/>
  <c r="G16" i="1078"/>
  <c r="H16" i="1078"/>
  <c r="O16" i="1078"/>
  <c r="AN16" i="1078"/>
  <c r="AK16" i="1078"/>
  <c r="AG16" i="1078"/>
  <c r="AE16" i="1078"/>
  <c r="P16" i="1078"/>
  <c r="E16" i="1078"/>
  <c r="D16" i="1078"/>
  <c r="C16" i="1078"/>
  <c r="N13" i="1078"/>
  <c r="L13" i="1078"/>
  <c r="G13" i="1078"/>
  <c r="H13" i="1078"/>
  <c r="O13" i="1078"/>
  <c r="AN13" i="1078"/>
  <c r="AK13" i="1078"/>
  <c r="AG13" i="1078"/>
  <c r="AE13" i="1078"/>
  <c r="P13" i="1078"/>
  <c r="I13" i="1078"/>
  <c r="E13" i="1078"/>
  <c r="D13" i="1078"/>
  <c r="C13" i="1078"/>
  <c r="N10" i="1078"/>
  <c r="I10" i="1078"/>
  <c r="L10" i="1078"/>
  <c r="G10" i="1078"/>
  <c r="H10" i="1078"/>
  <c r="O10" i="1078"/>
  <c r="AN10" i="1078"/>
  <c r="AK10" i="1078"/>
  <c r="AG10" i="1078"/>
  <c r="AE10" i="1078"/>
  <c r="P10" i="1078"/>
  <c r="E10" i="1078"/>
  <c r="D10" i="1078"/>
  <c r="C10" i="1078"/>
  <c r="N7" i="1078"/>
  <c r="L7" i="1078"/>
  <c r="G7" i="1078"/>
  <c r="H7" i="1078"/>
  <c r="O7" i="1078"/>
  <c r="AN7" i="1078"/>
  <c r="AK7" i="1078"/>
  <c r="AG7" i="1078"/>
  <c r="AE7" i="1078"/>
  <c r="P7" i="1078"/>
  <c r="I7" i="1078"/>
  <c r="E7" i="1078"/>
  <c r="D7" i="1078"/>
  <c r="C7" i="1078"/>
  <c r="L4" i="1078"/>
  <c r="BK18" i="1077"/>
  <c r="E4" i="1078"/>
  <c r="D4" i="1078"/>
  <c r="C4" i="1078"/>
  <c r="DR8" i="1077"/>
  <c r="AE7" i="1077"/>
  <c r="AL7" i="1076"/>
  <c r="AI7" i="1076"/>
  <c r="F7" i="1076"/>
  <c r="B7" i="1076"/>
  <c r="A7" i="1076"/>
  <c r="V5" i="1076"/>
  <c r="AL4" i="1076"/>
  <c r="AI4" i="1076"/>
  <c r="F4" i="1076"/>
  <c r="B4" i="1076"/>
  <c r="A4" i="1076"/>
  <c r="V2" i="1076"/>
  <c r="AS1" i="1076"/>
  <c r="CA14" i="1075"/>
  <c r="H21" i="844" s="1"/>
  <c r="BY14" i="1075"/>
  <c r="BJ14" i="1075"/>
  <c r="BG14" i="1075"/>
  <c r="BF14" i="1075"/>
  <c r="AY14" i="1075"/>
  <c r="AV14" i="1075"/>
  <c r="AK14" i="1075"/>
  <c r="AI14" i="1075"/>
  <c r="I7" i="1076"/>
  <c r="L7" i="1076"/>
  <c r="G7" i="1076"/>
  <c r="H7" i="1076"/>
  <c r="O7" i="1076"/>
  <c r="AN7" i="1076"/>
  <c r="AK7" i="1076"/>
  <c r="AG7" i="1076"/>
  <c r="AE7" i="1076"/>
  <c r="P7" i="1076"/>
  <c r="E7" i="1076"/>
  <c r="D7" i="1076"/>
  <c r="C7" i="1076"/>
  <c r="M14" i="1075"/>
  <c r="AT14" i="1075" s="1"/>
  <c r="L4" i="1076"/>
  <c r="BL14" i="1075"/>
  <c r="BE14" i="1075"/>
  <c r="E4" i="1076"/>
  <c r="D4" i="1076"/>
  <c r="C4" i="1076"/>
  <c r="DR8" i="1075"/>
  <c r="AE7" i="1075"/>
  <c r="AL7" i="1074"/>
  <c r="AI7" i="1074"/>
  <c r="F7" i="1074"/>
  <c r="B7" i="1074"/>
  <c r="A7" i="1074"/>
  <c r="V5" i="1074"/>
  <c r="AL4" i="1074"/>
  <c r="AI4" i="1074"/>
  <c r="F4" i="1074"/>
  <c r="B4" i="1074"/>
  <c r="A4" i="1074"/>
  <c r="V2" i="1074"/>
  <c r="AS1" i="1074"/>
  <c r="CA14" i="1073"/>
  <c r="H20" i="844" s="1"/>
  <c r="BY14" i="1073"/>
  <c r="BJ14" i="1073"/>
  <c r="BG14" i="1073"/>
  <c r="BF14" i="1073"/>
  <c r="AY14" i="1073"/>
  <c r="AV14" i="1073"/>
  <c r="AK14" i="1073"/>
  <c r="AI14" i="1073"/>
  <c r="N7" i="1074"/>
  <c r="L7" i="1074"/>
  <c r="M7" i="1074"/>
  <c r="G7" i="1074"/>
  <c r="H7" i="1074"/>
  <c r="O7" i="1074"/>
  <c r="AN7" i="1074"/>
  <c r="AK7" i="1074"/>
  <c r="AG7" i="1074"/>
  <c r="AE7" i="1074"/>
  <c r="P7" i="1074"/>
  <c r="I7" i="1074"/>
  <c r="E7" i="1074"/>
  <c r="D7" i="1074"/>
  <c r="C7" i="1074"/>
  <c r="L4" i="1074"/>
  <c r="BL14" i="1073"/>
  <c r="BK14" i="1073"/>
  <c r="E4" i="1074"/>
  <c r="D4" i="1074"/>
  <c r="C4" i="1074"/>
  <c r="DR8" i="1073"/>
  <c r="AE7" i="1073"/>
  <c r="AL10" i="1072"/>
  <c r="AI10" i="1072"/>
  <c r="F10" i="1072"/>
  <c r="B10" i="1072"/>
  <c r="A10" i="1072"/>
  <c r="V8" i="1072"/>
  <c r="AL7" i="1072"/>
  <c r="AI7" i="1072"/>
  <c r="F7" i="1072"/>
  <c r="B7" i="1072"/>
  <c r="A7" i="1072"/>
  <c r="V5" i="1072"/>
  <c r="AL4" i="1072"/>
  <c r="AI4" i="1072"/>
  <c r="F4" i="1072"/>
  <c r="B4" i="1072"/>
  <c r="A4" i="1072"/>
  <c r="V2" i="1072"/>
  <c r="AS1" i="1072"/>
  <c r="CA15" i="1071"/>
  <c r="H19" i="844" s="1"/>
  <c r="BY15" i="1071"/>
  <c r="BJ15" i="1071"/>
  <c r="BG15" i="1071"/>
  <c r="BF15" i="1071"/>
  <c r="AY15" i="1071"/>
  <c r="AV15" i="1071"/>
  <c r="AK15" i="1071"/>
  <c r="AI15" i="1071"/>
  <c r="K10" i="1072"/>
  <c r="M10" i="1072"/>
  <c r="G10" i="1072"/>
  <c r="H10" i="1072"/>
  <c r="O10" i="1072"/>
  <c r="AN10" i="1072"/>
  <c r="AK10" i="1072"/>
  <c r="AG10" i="1072"/>
  <c r="AE10" i="1072"/>
  <c r="P10" i="1072"/>
  <c r="I10" i="1072"/>
  <c r="E10" i="1072"/>
  <c r="D10" i="1072"/>
  <c r="C10" i="1072"/>
  <c r="I7" i="1072"/>
  <c r="K7" i="1072"/>
  <c r="M7" i="1072"/>
  <c r="G7" i="1072"/>
  <c r="H7" i="1072"/>
  <c r="AN7" i="1072"/>
  <c r="AK7" i="1072"/>
  <c r="AG7" i="1072"/>
  <c r="AE7" i="1072"/>
  <c r="P7" i="1072"/>
  <c r="O7" i="1072"/>
  <c r="E7" i="1072"/>
  <c r="D7" i="1072"/>
  <c r="C7" i="1072"/>
  <c r="BL15" i="1071"/>
  <c r="BK15" i="1071"/>
  <c r="E4" i="1072"/>
  <c r="D4" i="1072"/>
  <c r="C4" i="1072"/>
  <c r="DR8" i="1071"/>
  <c r="AE7" i="1071"/>
  <c r="AL49" i="1070"/>
  <c r="AI49" i="1070"/>
  <c r="F49" i="1070"/>
  <c r="B49" i="1070"/>
  <c r="A49" i="1070"/>
  <c r="V47" i="1070"/>
  <c r="AL46" i="1070"/>
  <c r="AI46" i="1070"/>
  <c r="F46" i="1070"/>
  <c r="B46" i="1070"/>
  <c r="A46" i="1070"/>
  <c r="V44" i="1070"/>
  <c r="AL43" i="1070"/>
  <c r="AI43" i="1070"/>
  <c r="F43" i="1070"/>
  <c r="B43" i="1070"/>
  <c r="A43" i="1070"/>
  <c r="V41" i="1070"/>
  <c r="AL40" i="1070"/>
  <c r="AI40" i="1070"/>
  <c r="F40" i="1070"/>
  <c r="B40" i="1070"/>
  <c r="A40" i="1070"/>
  <c r="V38" i="1070"/>
  <c r="AL37" i="1070"/>
  <c r="AI37" i="1070"/>
  <c r="F37" i="1070"/>
  <c r="B37" i="1070"/>
  <c r="A37" i="1070"/>
  <c r="V35" i="1070"/>
  <c r="AL34" i="1070"/>
  <c r="AI34" i="1070"/>
  <c r="F34" i="1070"/>
  <c r="B34" i="1070"/>
  <c r="A34" i="1070"/>
  <c r="V32" i="1070"/>
  <c r="AL31" i="1070"/>
  <c r="AI31" i="1070"/>
  <c r="F31" i="1070"/>
  <c r="B31" i="1070"/>
  <c r="A31" i="1070"/>
  <c r="V29" i="1070"/>
  <c r="AL28" i="1070"/>
  <c r="AI28" i="1070"/>
  <c r="F28" i="1070"/>
  <c r="B28" i="1070"/>
  <c r="A28" i="1070"/>
  <c r="V26" i="1070"/>
  <c r="AL25" i="1070"/>
  <c r="AI25" i="1070"/>
  <c r="F25" i="1070"/>
  <c r="B25" i="1070"/>
  <c r="A25" i="1070"/>
  <c r="V23" i="1070"/>
  <c r="AL22" i="1070"/>
  <c r="AI22" i="1070"/>
  <c r="F22" i="1070"/>
  <c r="B22" i="1070"/>
  <c r="A22" i="1070"/>
  <c r="V20" i="1070"/>
  <c r="AL19" i="1070"/>
  <c r="AI19" i="1070"/>
  <c r="F19" i="1070"/>
  <c r="B19" i="1070"/>
  <c r="A19" i="1070"/>
  <c r="V17" i="1070"/>
  <c r="AL16" i="1070"/>
  <c r="AI16" i="1070"/>
  <c r="F16" i="1070"/>
  <c r="B16" i="1070"/>
  <c r="A16" i="1070"/>
  <c r="V14" i="1070"/>
  <c r="AL13" i="1070"/>
  <c r="AI13" i="1070"/>
  <c r="F13" i="1070"/>
  <c r="B13" i="1070"/>
  <c r="A13" i="1070"/>
  <c r="V11" i="1070"/>
  <c r="AL10" i="1070"/>
  <c r="AI10" i="1070"/>
  <c r="F10" i="1070"/>
  <c r="B10" i="1070"/>
  <c r="A10" i="1070"/>
  <c r="V8" i="1070"/>
  <c r="AL7" i="1070"/>
  <c r="AI7" i="1070"/>
  <c r="F7" i="1070"/>
  <c r="B7" i="1070"/>
  <c r="A7" i="1070"/>
  <c r="V5" i="1070"/>
  <c r="AL4" i="1070"/>
  <c r="AI4" i="1070"/>
  <c r="F4" i="1070"/>
  <c r="B4" i="1070"/>
  <c r="A4" i="1070"/>
  <c r="V2" i="1070"/>
  <c r="AS1" i="1070"/>
  <c r="CA28" i="1069"/>
  <c r="H18" i="844" s="1"/>
  <c r="BY28" i="1069"/>
  <c r="BJ28" i="1069"/>
  <c r="BG28" i="1069"/>
  <c r="BF28" i="1069"/>
  <c r="AY28" i="1069"/>
  <c r="AV28" i="1069"/>
  <c r="AK28" i="1069"/>
  <c r="AI28" i="1069"/>
  <c r="M49" i="1070"/>
  <c r="G49" i="1070"/>
  <c r="O49" i="1070"/>
  <c r="AN49" i="1070"/>
  <c r="AK49" i="1070"/>
  <c r="AG49" i="1070"/>
  <c r="AE49" i="1070"/>
  <c r="P49" i="1070"/>
  <c r="I49" i="1070"/>
  <c r="D49" i="1070"/>
  <c r="C49" i="1070"/>
  <c r="I46" i="1070"/>
  <c r="M46" i="1070"/>
  <c r="G46" i="1070"/>
  <c r="O46" i="1070"/>
  <c r="AN46" i="1070"/>
  <c r="AK46" i="1070"/>
  <c r="AG46" i="1070"/>
  <c r="AE46" i="1070"/>
  <c r="P46" i="1070"/>
  <c r="D46" i="1070"/>
  <c r="C46" i="1070"/>
  <c r="I43" i="1070"/>
  <c r="M43" i="1070"/>
  <c r="G43" i="1070"/>
  <c r="O43" i="1070"/>
  <c r="AN43" i="1070"/>
  <c r="AK43" i="1070"/>
  <c r="AG43" i="1070"/>
  <c r="AE43" i="1070"/>
  <c r="P43" i="1070"/>
  <c r="W43" i="1070"/>
  <c r="D43" i="1070"/>
  <c r="C43" i="1070"/>
  <c r="I40" i="1070"/>
  <c r="M40" i="1070"/>
  <c r="G40" i="1070"/>
  <c r="O40" i="1070"/>
  <c r="AN40" i="1070"/>
  <c r="AK40" i="1070"/>
  <c r="AG40" i="1070"/>
  <c r="AE40" i="1070"/>
  <c r="P40" i="1070"/>
  <c r="W40" i="1070"/>
  <c r="D40" i="1070"/>
  <c r="C40" i="1070"/>
  <c r="K37" i="1070"/>
  <c r="M37" i="1070"/>
  <c r="G37" i="1070"/>
  <c r="H37" i="1070"/>
  <c r="O37" i="1070"/>
  <c r="AN37" i="1070"/>
  <c r="AK37" i="1070"/>
  <c r="AG37" i="1070"/>
  <c r="AE37" i="1070"/>
  <c r="P37" i="1070"/>
  <c r="I37" i="1070"/>
  <c r="E37" i="1070"/>
  <c r="D37" i="1070"/>
  <c r="C37" i="1070"/>
  <c r="I34" i="1070"/>
  <c r="K34" i="1070"/>
  <c r="M34" i="1070"/>
  <c r="G34" i="1070"/>
  <c r="H34" i="1070"/>
  <c r="AN34" i="1070"/>
  <c r="AK34" i="1070"/>
  <c r="AG34" i="1070"/>
  <c r="AE34" i="1070"/>
  <c r="P34" i="1070"/>
  <c r="O34" i="1070"/>
  <c r="E34" i="1070"/>
  <c r="D34" i="1070"/>
  <c r="C34" i="1070"/>
  <c r="K31" i="1070"/>
  <c r="M31" i="1070"/>
  <c r="G31" i="1070"/>
  <c r="H31" i="1070"/>
  <c r="O31" i="1070"/>
  <c r="AN31" i="1070"/>
  <c r="AK31" i="1070"/>
  <c r="AG31" i="1070"/>
  <c r="AE31" i="1070"/>
  <c r="P31" i="1070"/>
  <c r="I31" i="1070"/>
  <c r="E31" i="1070"/>
  <c r="D31" i="1070"/>
  <c r="C31" i="1070"/>
  <c r="I28" i="1070"/>
  <c r="K28" i="1070"/>
  <c r="M28" i="1070"/>
  <c r="G28" i="1070"/>
  <c r="H28" i="1070"/>
  <c r="AN28" i="1070"/>
  <c r="AK28" i="1070"/>
  <c r="AG28" i="1070"/>
  <c r="AE28" i="1070"/>
  <c r="P28" i="1070"/>
  <c r="O28" i="1070"/>
  <c r="E28" i="1070"/>
  <c r="D28" i="1070"/>
  <c r="C28" i="1070"/>
  <c r="K25" i="1070"/>
  <c r="M25" i="1070"/>
  <c r="G25" i="1070"/>
  <c r="H25" i="1070"/>
  <c r="O25" i="1070"/>
  <c r="AN25" i="1070"/>
  <c r="AK25" i="1070"/>
  <c r="AG25" i="1070"/>
  <c r="AE25" i="1070"/>
  <c r="P25" i="1070"/>
  <c r="I25" i="1070"/>
  <c r="E25" i="1070"/>
  <c r="D25" i="1070"/>
  <c r="C25" i="1070"/>
  <c r="I22" i="1070"/>
  <c r="L22" i="1070"/>
  <c r="M22" i="1070"/>
  <c r="G22" i="1070"/>
  <c r="H22" i="1070"/>
  <c r="AN22" i="1070"/>
  <c r="AK22" i="1070"/>
  <c r="AG22" i="1070"/>
  <c r="AE22" i="1070"/>
  <c r="P22" i="1070"/>
  <c r="O22" i="1070"/>
  <c r="N22" i="1070"/>
  <c r="K22" i="1070"/>
  <c r="E22" i="1070"/>
  <c r="D22" i="1070"/>
  <c r="C22" i="1070"/>
  <c r="I19" i="1070"/>
  <c r="L19" i="1070"/>
  <c r="M19" i="1070"/>
  <c r="G19" i="1070"/>
  <c r="H19" i="1070"/>
  <c r="AN19" i="1070"/>
  <c r="AK19" i="1070"/>
  <c r="AG19" i="1070"/>
  <c r="AE19" i="1070"/>
  <c r="P19" i="1070"/>
  <c r="O19" i="1070"/>
  <c r="N19" i="1070"/>
  <c r="K19" i="1070"/>
  <c r="E19" i="1070"/>
  <c r="D19" i="1070"/>
  <c r="C19" i="1070"/>
  <c r="I16" i="1070"/>
  <c r="L16" i="1070"/>
  <c r="M16" i="1070"/>
  <c r="G16" i="1070"/>
  <c r="H16" i="1070"/>
  <c r="AN16" i="1070"/>
  <c r="AK16" i="1070"/>
  <c r="AG16" i="1070"/>
  <c r="AE16" i="1070"/>
  <c r="P16" i="1070"/>
  <c r="O16" i="1070"/>
  <c r="N16" i="1070"/>
  <c r="K16" i="1070"/>
  <c r="E16" i="1070"/>
  <c r="D16" i="1070"/>
  <c r="C16" i="1070"/>
  <c r="I13" i="1070"/>
  <c r="L13" i="1070"/>
  <c r="M13" i="1070"/>
  <c r="G13" i="1070"/>
  <c r="H13" i="1070"/>
  <c r="AN13" i="1070"/>
  <c r="AK13" i="1070"/>
  <c r="AG13" i="1070"/>
  <c r="AE13" i="1070"/>
  <c r="P13" i="1070"/>
  <c r="O13" i="1070"/>
  <c r="N13" i="1070"/>
  <c r="K13" i="1070"/>
  <c r="E13" i="1070"/>
  <c r="D13" i="1070"/>
  <c r="C13" i="1070"/>
  <c r="I10" i="1070"/>
  <c r="L10" i="1070"/>
  <c r="G10" i="1070"/>
  <c r="AN10" i="1070"/>
  <c r="AK10" i="1070"/>
  <c r="AG10" i="1070"/>
  <c r="AE10" i="1070"/>
  <c r="P10" i="1070"/>
  <c r="O10" i="1070"/>
  <c r="N10" i="1070"/>
  <c r="K10" i="1070"/>
  <c r="H10" i="1070"/>
  <c r="E10" i="1070"/>
  <c r="D10" i="1070"/>
  <c r="C10" i="1070"/>
  <c r="I7" i="1070"/>
  <c r="L7" i="1070"/>
  <c r="G7" i="1070"/>
  <c r="H7" i="1070"/>
  <c r="AN7" i="1070"/>
  <c r="AK7" i="1070"/>
  <c r="AG7" i="1070"/>
  <c r="AE7" i="1070"/>
  <c r="P7" i="1070"/>
  <c r="O7" i="1070"/>
  <c r="N7" i="1070"/>
  <c r="K7" i="1070"/>
  <c r="E7" i="1070"/>
  <c r="D7" i="1070"/>
  <c r="C7" i="1070"/>
  <c r="L4" i="1070"/>
  <c r="E4" i="1070"/>
  <c r="D4" i="1070"/>
  <c r="C4" i="1070"/>
  <c r="DR8" i="1069"/>
  <c r="AE7" i="1069"/>
  <c r="AL25" i="1068"/>
  <c r="AI25" i="1068"/>
  <c r="F25" i="1068"/>
  <c r="B25" i="1068"/>
  <c r="A25" i="1068"/>
  <c r="V23" i="1068"/>
  <c r="AL22" i="1068"/>
  <c r="AI22" i="1068"/>
  <c r="F22" i="1068"/>
  <c r="B22" i="1068"/>
  <c r="A22" i="1068"/>
  <c r="V20" i="1068"/>
  <c r="AL19" i="1068"/>
  <c r="AI19" i="1068"/>
  <c r="F19" i="1068"/>
  <c r="B19" i="1068"/>
  <c r="A19" i="1068"/>
  <c r="V17" i="1068"/>
  <c r="AL16" i="1068"/>
  <c r="AI16" i="1068"/>
  <c r="F16" i="1068"/>
  <c r="B16" i="1068"/>
  <c r="A16" i="1068"/>
  <c r="V14" i="1068"/>
  <c r="AL13" i="1068"/>
  <c r="AI13" i="1068"/>
  <c r="F13" i="1068"/>
  <c r="B13" i="1068"/>
  <c r="A13" i="1068"/>
  <c r="V11" i="1068"/>
  <c r="AL10" i="1068"/>
  <c r="AI10" i="1068"/>
  <c r="F10" i="1068"/>
  <c r="B10" i="1068"/>
  <c r="A10" i="1068"/>
  <c r="V8" i="1068"/>
  <c r="AL7" i="1068"/>
  <c r="AI7" i="1068"/>
  <c r="F7" i="1068"/>
  <c r="B7" i="1068"/>
  <c r="A7" i="1068"/>
  <c r="V5" i="1068"/>
  <c r="AL4" i="1068"/>
  <c r="AI4" i="1068"/>
  <c r="F4" i="1068"/>
  <c r="B4" i="1068"/>
  <c r="A4" i="1068"/>
  <c r="V2" i="1068"/>
  <c r="AS1" i="1068"/>
  <c r="CA20" i="1067"/>
  <c r="H17" i="844" s="1"/>
  <c r="BY20" i="1067"/>
  <c r="BJ20" i="1067"/>
  <c r="BG20" i="1067"/>
  <c r="BF20" i="1067"/>
  <c r="AY20" i="1067"/>
  <c r="AV20" i="1067"/>
  <c r="AK20" i="1067"/>
  <c r="AI20" i="1067"/>
  <c r="N25" i="1068"/>
  <c r="L25" i="1068"/>
  <c r="G25" i="1068"/>
  <c r="H25" i="1068"/>
  <c r="O25" i="1068"/>
  <c r="AN25" i="1068"/>
  <c r="AK25" i="1068"/>
  <c r="AG25" i="1068"/>
  <c r="AE25" i="1068"/>
  <c r="P25" i="1068"/>
  <c r="I25" i="1068"/>
  <c r="E25" i="1068"/>
  <c r="D25" i="1068"/>
  <c r="C25" i="1068"/>
  <c r="N22" i="1068"/>
  <c r="I22" i="1068"/>
  <c r="L22" i="1068"/>
  <c r="G22" i="1068"/>
  <c r="H22" i="1068"/>
  <c r="O22" i="1068"/>
  <c r="AN22" i="1068"/>
  <c r="AK22" i="1068"/>
  <c r="AG22" i="1068"/>
  <c r="AE22" i="1068"/>
  <c r="P22" i="1068"/>
  <c r="E22" i="1068"/>
  <c r="D22" i="1068"/>
  <c r="C22" i="1068"/>
  <c r="N19" i="1068"/>
  <c r="L19" i="1068"/>
  <c r="G19" i="1068"/>
  <c r="H19" i="1068"/>
  <c r="O19" i="1068"/>
  <c r="AN19" i="1068"/>
  <c r="AK19" i="1068"/>
  <c r="AG19" i="1068"/>
  <c r="AE19" i="1068"/>
  <c r="P19" i="1068"/>
  <c r="I19" i="1068"/>
  <c r="E19" i="1068"/>
  <c r="D19" i="1068"/>
  <c r="C19" i="1068"/>
  <c r="N16" i="1068"/>
  <c r="I16" i="1068"/>
  <c r="L16" i="1068"/>
  <c r="H16" i="1068"/>
  <c r="O16" i="1068"/>
  <c r="AN16" i="1068"/>
  <c r="AK16" i="1068"/>
  <c r="AG16" i="1068"/>
  <c r="AE16" i="1068"/>
  <c r="P16" i="1068"/>
  <c r="G16" i="1068"/>
  <c r="E16" i="1068"/>
  <c r="D16" i="1068"/>
  <c r="C16" i="1068"/>
  <c r="N13" i="1068"/>
  <c r="I13" i="1068"/>
  <c r="L13" i="1068"/>
  <c r="G13" i="1068"/>
  <c r="H13" i="1068"/>
  <c r="O13" i="1068"/>
  <c r="AN13" i="1068"/>
  <c r="AK13" i="1068"/>
  <c r="AG13" i="1068"/>
  <c r="AE13" i="1068"/>
  <c r="P13" i="1068"/>
  <c r="E13" i="1068"/>
  <c r="D13" i="1068"/>
  <c r="C13" i="1068"/>
  <c r="N10" i="1068"/>
  <c r="L10" i="1068"/>
  <c r="G10" i="1068"/>
  <c r="H10" i="1068"/>
  <c r="O10" i="1068"/>
  <c r="AN10" i="1068"/>
  <c r="AK10" i="1068"/>
  <c r="AG10" i="1068"/>
  <c r="AE10" i="1068"/>
  <c r="P10" i="1068"/>
  <c r="I10" i="1068"/>
  <c r="E10" i="1068"/>
  <c r="D10" i="1068"/>
  <c r="C10" i="1068"/>
  <c r="N7" i="1068"/>
  <c r="I7" i="1068"/>
  <c r="L7" i="1068"/>
  <c r="G7" i="1068"/>
  <c r="H7" i="1068"/>
  <c r="O7" i="1068"/>
  <c r="AN7" i="1068"/>
  <c r="AK7" i="1068"/>
  <c r="AG7" i="1068"/>
  <c r="AE7" i="1068"/>
  <c r="P7" i="1068"/>
  <c r="E7" i="1068"/>
  <c r="D7" i="1068"/>
  <c r="C7" i="1068"/>
  <c r="L4" i="1068"/>
  <c r="BL20" i="1067"/>
  <c r="E4" i="1068"/>
  <c r="D4" i="1068"/>
  <c r="C4" i="1068"/>
  <c r="DR8" i="1067"/>
  <c r="AE7" i="1067"/>
  <c r="AL28" i="1066"/>
  <c r="AI28" i="1066"/>
  <c r="F28" i="1066"/>
  <c r="B28" i="1066"/>
  <c r="A28" i="1066"/>
  <c r="V26" i="1066"/>
  <c r="AL25" i="1066"/>
  <c r="AI25" i="1066"/>
  <c r="F25" i="1066"/>
  <c r="B25" i="1066"/>
  <c r="A25" i="1066"/>
  <c r="V23" i="1066"/>
  <c r="AL22" i="1066"/>
  <c r="AI22" i="1066"/>
  <c r="F22" i="1066"/>
  <c r="B22" i="1066"/>
  <c r="A22" i="1066"/>
  <c r="V20" i="1066"/>
  <c r="AL19" i="1066"/>
  <c r="AI19" i="1066"/>
  <c r="F19" i="1066"/>
  <c r="B19" i="1066"/>
  <c r="A19" i="1066"/>
  <c r="V17" i="1066"/>
  <c r="AL16" i="1066"/>
  <c r="AI16" i="1066"/>
  <c r="F16" i="1066"/>
  <c r="B16" i="1066"/>
  <c r="A16" i="1066"/>
  <c r="V14" i="1066"/>
  <c r="AL13" i="1066"/>
  <c r="AI13" i="1066"/>
  <c r="F13" i="1066"/>
  <c r="B13" i="1066"/>
  <c r="A13" i="1066"/>
  <c r="V11" i="1066"/>
  <c r="AL10" i="1066"/>
  <c r="AI10" i="1066"/>
  <c r="F10" i="1066"/>
  <c r="B10" i="1066"/>
  <c r="A10" i="1066"/>
  <c r="V8" i="1066"/>
  <c r="AL7" i="1066"/>
  <c r="AI7" i="1066"/>
  <c r="F7" i="1066"/>
  <c r="B7" i="1066"/>
  <c r="A7" i="1066"/>
  <c r="V5" i="1066"/>
  <c r="AL4" i="1066"/>
  <c r="AI4" i="1066"/>
  <c r="F4" i="1066"/>
  <c r="B4" i="1066"/>
  <c r="A4" i="1066"/>
  <c r="V2" i="1066"/>
  <c r="AS1" i="1066"/>
  <c r="CA21" i="1065"/>
  <c r="H16" i="844" s="1"/>
  <c r="BY21" i="1065"/>
  <c r="BJ21" i="1065"/>
  <c r="BG21" i="1065"/>
  <c r="BF21" i="1065"/>
  <c r="AY21" i="1065"/>
  <c r="AV21" i="1065"/>
  <c r="AK21" i="1065"/>
  <c r="AI21" i="1065"/>
  <c r="N28" i="1066"/>
  <c r="L28" i="1066"/>
  <c r="K28" i="1066"/>
  <c r="M28" i="1066"/>
  <c r="G28" i="1066"/>
  <c r="H28" i="1066"/>
  <c r="O28" i="1066"/>
  <c r="AN28" i="1066"/>
  <c r="AK28" i="1066"/>
  <c r="AG28" i="1066"/>
  <c r="AE28" i="1066"/>
  <c r="P28" i="1066"/>
  <c r="E28" i="1066"/>
  <c r="D28" i="1066"/>
  <c r="C28" i="1066"/>
  <c r="L25" i="1066"/>
  <c r="G25" i="1066"/>
  <c r="H25" i="1066"/>
  <c r="AN25" i="1066"/>
  <c r="AK25" i="1066"/>
  <c r="AG25" i="1066"/>
  <c r="AE25" i="1066"/>
  <c r="P25" i="1066"/>
  <c r="O25" i="1066"/>
  <c r="M25" i="1066"/>
  <c r="K25" i="1066"/>
  <c r="E25" i="1066"/>
  <c r="D25" i="1066"/>
  <c r="C25" i="1066"/>
  <c r="N22" i="1066"/>
  <c r="L22" i="1066"/>
  <c r="K22" i="1066"/>
  <c r="M22" i="1066"/>
  <c r="G22" i="1066"/>
  <c r="H22" i="1066"/>
  <c r="O22" i="1066"/>
  <c r="AN22" i="1066"/>
  <c r="AK22" i="1066"/>
  <c r="AG22" i="1066"/>
  <c r="AE22" i="1066"/>
  <c r="P22" i="1066"/>
  <c r="E22" i="1066"/>
  <c r="D22" i="1066"/>
  <c r="C22" i="1066"/>
  <c r="I19" i="1066"/>
  <c r="L19" i="1066"/>
  <c r="K19" i="1066"/>
  <c r="M19" i="1066"/>
  <c r="G19" i="1066"/>
  <c r="H19" i="1066"/>
  <c r="AN19" i="1066"/>
  <c r="AK19" i="1066"/>
  <c r="AG19" i="1066"/>
  <c r="AE19" i="1066"/>
  <c r="P19" i="1066"/>
  <c r="O19" i="1066"/>
  <c r="N19" i="1066"/>
  <c r="E19" i="1066"/>
  <c r="D19" i="1066"/>
  <c r="C19" i="1066"/>
  <c r="I16" i="1066"/>
  <c r="L16" i="1066"/>
  <c r="G16" i="1066"/>
  <c r="AN16" i="1066"/>
  <c r="AK16" i="1066"/>
  <c r="AG16" i="1066"/>
  <c r="AE16" i="1066"/>
  <c r="P16" i="1066"/>
  <c r="O16" i="1066"/>
  <c r="N16" i="1066"/>
  <c r="K16" i="1066"/>
  <c r="H16" i="1066"/>
  <c r="E16" i="1066"/>
  <c r="D16" i="1066"/>
  <c r="C16" i="1066"/>
  <c r="I13" i="1066"/>
  <c r="L13" i="1066"/>
  <c r="G13" i="1066"/>
  <c r="H13" i="1066"/>
  <c r="AN13" i="1066"/>
  <c r="AK13" i="1066"/>
  <c r="AG13" i="1066"/>
  <c r="AE13" i="1066"/>
  <c r="P13" i="1066"/>
  <c r="O13" i="1066"/>
  <c r="N13" i="1066"/>
  <c r="K13" i="1066"/>
  <c r="E13" i="1066"/>
  <c r="D13" i="1066"/>
  <c r="C13" i="1066"/>
  <c r="N10" i="1066"/>
  <c r="I10" i="1066"/>
  <c r="L10" i="1066"/>
  <c r="M10" i="1066"/>
  <c r="G10" i="1066"/>
  <c r="H10" i="1066"/>
  <c r="O10" i="1066"/>
  <c r="AN10" i="1066"/>
  <c r="AK10" i="1066"/>
  <c r="AG10" i="1066"/>
  <c r="AE10" i="1066"/>
  <c r="P10" i="1066"/>
  <c r="K10" i="1066"/>
  <c r="E10" i="1066"/>
  <c r="D10" i="1066"/>
  <c r="C10" i="1066"/>
  <c r="N7" i="1066"/>
  <c r="I7" i="1066"/>
  <c r="L7" i="1066"/>
  <c r="M7" i="1066"/>
  <c r="G7" i="1066"/>
  <c r="H7" i="1066"/>
  <c r="O7" i="1066"/>
  <c r="AN7" i="1066"/>
  <c r="AK7" i="1066"/>
  <c r="AG7" i="1066"/>
  <c r="AE7" i="1066"/>
  <c r="P7" i="1066"/>
  <c r="E7" i="1066"/>
  <c r="D7" i="1066"/>
  <c r="C7" i="1066"/>
  <c r="L4" i="1066"/>
  <c r="E4" i="1066"/>
  <c r="D4" i="1066"/>
  <c r="C4" i="1066"/>
  <c r="DR8" i="1065"/>
  <c r="AE7" i="1065"/>
  <c r="AL55" i="1064"/>
  <c r="AI55" i="1064"/>
  <c r="F55" i="1064"/>
  <c r="B55" i="1064"/>
  <c r="A55" i="1064"/>
  <c r="V53" i="1064"/>
  <c r="AL52" i="1064"/>
  <c r="AI52" i="1064"/>
  <c r="F52" i="1064"/>
  <c r="B52" i="1064"/>
  <c r="A52" i="1064"/>
  <c r="V50" i="1064"/>
  <c r="AL49" i="1064"/>
  <c r="AI49" i="1064"/>
  <c r="F49" i="1064"/>
  <c r="B49" i="1064"/>
  <c r="A49" i="1064"/>
  <c r="V47" i="1064"/>
  <c r="AL46" i="1064"/>
  <c r="AI46" i="1064"/>
  <c r="F46" i="1064"/>
  <c r="B46" i="1064"/>
  <c r="A46" i="1064"/>
  <c r="V44" i="1064"/>
  <c r="AL43" i="1064"/>
  <c r="AI43" i="1064"/>
  <c r="F43" i="1064"/>
  <c r="B43" i="1064"/>
  <c r="A43" i="1064"/>
  <c r="V41" i="1064"/>
  <c r="AL40" i="1064"/>
  <c r="AI40" i="1064"/>
  <c r="F40" i="1064"/>
  <c r="B40" i="1064"/>
  <c r="A40" i="1064"/>
  <c r="V38" i="1064"/>
  <c r="AL37" i="1064"/>
  <c r="AI37" i="1064"/>
  <c r="F37" i="1064"/>
  <c r="B37" i="1064"/>
  <c r="A37" i="1064"/>
  <c r="V35" i="1064"/>
  <c r="AL34" i="1064"/>
  <c r="AI34" i="1064"/>
  <c r="F34" i="1064"/>
  <c r="B34" i="1064"/>
  <c r="A34" i="1064"/>
  <c r="V32" i="1064"/>
  <c r="AL31" i="1064"/>
  <c r="AI31" i="1064"/>
  <c r="F31" i="1064"/>
  <c r="B31" i="1064"/>
  <c r="A31" i="1064"/>
  <c r="V29" i="1064"/>
  <c r="AL28" i="1064"/>
  <c r="AI28" i="1064"/>
  <c r="F28" i="1064"/>
  <c r="B28" i="1064"/>
  <c r="A28" i="1064"/>
  <c r="V26" i="1064"/>
  <c r="AL25" i="1064"/>
  <c r="AI25" i="1064"/>
  <c r="F25" i="1064"/>
  <c r="B25" i="1064"/>
  <c r="A25" i="1064"/>
  <c r="V23" i="1064"/>
  <c r="AL22" i="1064"/>
  <c r="AI22" i="1064"/>
  <c r="F22" i="1064"/>
  <c r="B22" i="1064"/>
  <c r="A22" i="1064"/>
  <c r="V20" i="1064"/>
  <c r="AL19" i="1064"/>
  <c r="AI19" i="1064"/>
  <c r="F19" i="1064"/>
  <c r="B19" i="1064"/>
  <c r="A19" i="1064"/>
  <c r="V17" i="1064"/>
  <c r="AL16" i="1064"/>
  <c r="AI16" i="1064"/>
  <c r="F16" i="1064"/>
  <c r="B16" i="1064"/>
  <c r="A16" i="1064"/>
  <c r="V14" i="1064"/>
  <c r="AL13" i="1064"/>
  <c r="AI13" i="1064"/>
  <c r="F13" i="1064"/>
  <c r="B13" i="1064"/>
  <c r="A13" i="1064"/>
  <c r="V11" i="1064"/>
  <c r="AL10" i="1064"/>
  <c r="AI10" i="1064"/>
  <c r="F10" i="1064"/>
  <c r="B10" i="1064"/>
  <c r="A10" i="1064"/>
  <c r="V8" i="1064"/>
  <c r="AL7" i="1064"/>
  <c r="AI7" i="1064"/>
  <c r="F7" i="1064"/>
  <c r="B7" i="1064"/>
  <c r="A7" i="1064"/>
  <c r="V5" i="1064"/>
  <c r="AL4" i="1064"/>
  <c r="AI4" i="1064"/>
  <c r="F4" i="1064"/>
  <c r="B4" i="1064"/>
  <c r="A4" i="1064"/>
  <c r="V2" i="1064"/>
  <c r="AS1" i="1064"/>
  <c r="CA30" i="1063"/>
  <c r="H15" i="844" s="1"/>
  <c r="BY30" i="1063"/>
  <c r="BJ30" i="1063"/>
  <c r="BG30" i="1063"/>
  <c r="BF30" i="1063"/>
  <c r="AY30" i="1063"/>
  <c r="AV30" i="1063"/>
  <c r="AK30" i="1063"/>
  <c r="AI30" i="1063"/>
  <c r="N55" i="1064"/>
  <c r="I55" i="1064"/>
  <c r="L55" i="1064"/>
  <c r="M55" i="1064"/>
  <c r="G55" i="1064"/>
  <c r="H55" i="1064"/>
  <c r="O55" i="1064"/>
  <c r="AN55" i="1064"/>
  <c r="AK55" i="1064"/>
  <c r="AG55" i="1064"/>
  <c r="AE55" i="1064"/>
  <c r="P55" i="1064"/>
  <c r="E55" i="1064"/>
  <c r="D55" i="1064"/>
  <c r="C55" i="1064"/>
  <c r="N52" i="1064"/>
  <c r="I52" i="1064"/>
  <c r="L52" i="1064"/>
  <c r="M52" i="1064"/>
  <c r="G52" i="1064"/>
  <c r="H52" i="1064"/>
  <c r="O52" i="1064"/>
  <c r="AN52" i="1064"/>
  <c r="AK52" i="1064"/>
  <c r="AG52" i="1064"/>
  <c r="AE52" i="1064"/>
  <c r="P52" i="1064"/>
  <c r="E52" i="1064"/>
  <c r="D52" i="1064"/>
  <c r="C52" i="1064"/>
  <c r="N49" i="1064"/>
  <c r="L49" i="1064"/>
  <c r="M49" i="1064"/>
  <c r="G49" i="1064"/>
  <c r="H49" i="1064"/>
  <c r="O49" i="1064"/>
  <c r="AN49" i="1064"/>
  <c r="AK49" i="1064"/>
  <c r="AG49" i="1064"/>
  <c r="AE49" i="1064"/>
  <c r="P49" i="1064"/>
  <c r="I49" i="1064"/>
  <c r="E49" i="1064"/>
  <c r="D49" i="1064"/>
  <c r="C49" i="1064"/>
  <c r="M46" i="1064"/>
  <c r="H46" i="1064"/>
  <c r="O46" i="1064"/>
  <c r="AN46" i="1064"/>
  <c r="AK46" i="1064"/>
  <c r="AG46" i="1064"/>
  <c r="AE46" i="1064"/>
  <c r="P46" i="1064"/>
  <c r="E46" i="1064"/>
  <c r="C46" i="1064"/>
  <c r="L43" i="1064"/>
  <c r="M43" i="1064"/>
  <c r="H43" i="1064"/>
  <c r="O43" i="1064"/>
  <c r="AN43" i="1064"/>
  <c r="AK43" i="1064"/>
  <c r="AG43" i="1064"/>
  <c r="AE43" i="1064"/>
  <c r="P43" i="1064"/>
  <c r="E43" i="1064"/>
  <c r="D43" i="1064"/>
  <c r="C43" i="1064"/>
  <c r="L40" i="1064"/>
  <c r="M40" i="1064"/>
  <c r="H40" i="1064"/>
  <c r="O40" i="1064"/>
  <c r="AN40" i="1064"/>
  <c r="AK40" i="1064"/>
  <c r="AG40" i="1064"/>
  <c r="AE40" i="1064"/>
  <c r="P40" i="1064"/>
  <c r="E40" i="1064"/>
  <c r="D40" i="1064"/>
  <c r="C40" i="1064"/>
  <c r="I37" i="1064"/>
  <c r="L37" i="1064"/>
  <c r="K37" i="1064"/>
  <c r="M37" i="1064"/>
  <c r="G37" i="1064"/>
  <c r="H37" i="1064"/>
  <c r="AN37" i="1064"/>
  <c r="AK37" i="1064"/>
  <c r="AG37" i="1064"/>
  <c r="AE37" i="1064"/>
  <c r="P37" i="1064"/>
  <c r="O37" i="1064"/>
  <c r="N37" i="1064"/>
  <c r="E37" i="1064"/>
  <c r="D37" i="1064"/>
  <c r="C37" i="1064"/>
  <c r="I34" i="1064"/>
  <c r="L34" i="1064"/>
  <c r="M34" i="1064"/>
  <c r="G34" i="1064"/>
  <c r="H34" i="1064"/>
  <c r="AN34" i="1064"/>
  <c r="AK34" i="1064"/>
  <c r="AG34" i="1064"/>
  <c r="AE34" i="1064"/>
  <c r="P34" i="1064"/>
  <c r="O34" i="1064"/>
  <c r="N34" i="1064"/>
  <c r="K34" i="1064"/>
  <c r="E34" i="1064"/>
  <c r="D34" i="1064"/>
  <c r="C34" i="1064"/>
  <c r="I31" i="1064"/>
  <c r="L31" i="1064"/>
  <c r="K31" i="1064"/>
  <c r="M31" i="1064"/>
  <c r="G31" i="1064"/>
  <c r="H31" i="1064"/>
  <c r="AN31" i="1064"/>
  <c r="AK31" i="1064"/>
  <c r="AG31" i="1064"/>
  <c r="AE31" i="1064"/>
  <c r="P31" i="1064"/>
  <c r="O31" i="1064"/>
  <c r="N31" i="1064"/>
  <c r="E31" i="1064"/>
  <c r="D31" i="1064"/>
  <c r="C31" i="1064"/>
  <c r="N28" i="1064"/>
  <c r="I28" i="1064"/>
  <c r="L28" i="1064"/>
  <c r="M28" i="1064"/>
  <c r="G28" i="1064"/>
  <c r="H28" i="1064"/>
  <c r="O28" i="1064"/>
  <c r="AN28" i="1064"/>
  <c r="AK28" i="1064"/>
  <c r="AG28" i="1064"/>
  <c r="AE28" i="1064"/>
  <c r="P28" i="1064"/>
  <c r="E28" i="1064"/>
  <c r="D28" i="1064"/>
  <c r="C28" i="1064"/>
  <c r="N25" i="1064"/>
  <c r="I25" i="1064"/>
  <c r="L25" i="1064"/>
  <c r="M25" i="1064"/>
  <c r="H25" i="1064"/>
  <c r="O25" i="1064"/>
  <c r="AN25" i="1064"/>
  <c r="AK25" i="1064"/>
  <c r="AG25" i="1064"/>
  <c r="AE25" i="1064"/>
  <c r="P25" i="1064"/>
  <c r="G25" i="1064"/>
  <c r="E25" i="1064"/>
  <c r="D25" i="1064"/>
  <c r="C25" i="1064"/>
  <c r="N22" i="1064"/>
  <c r="I22" i="1064"/>
  <c r="L22" i="1064"/>
  <c r="M22" i="1064"/>
  <c r="G22" i="1064"/>
  <c r="H22" i="1064"/>
  <c r="O22" i="1064"/>
  <c r="AN22" i="1064"/>
  <c r="AK22" i="1064"/>
  <c r="AG22" i="1064"/>
  <c r="AE22" i="1064"/>
  <c r="P22" i="1064"/>
  <c r="E22" i="1064"/>
  <c r="D22" i="1064"/>
  <c r="C22" i="1064"/>
  <c r="N19" i="1064"/>
  <c r="L19" i="1064"/>
  <c r="M19" i="1064"/>
  <c r="G19" i="1064"/>
  <c r="H19" i="1064"/>
  <c r="O19" i="1064"/>
  <c r="AN19" i="1064"/>
  <c r="AK19" i="1064"/>
  <c r="AG19" i="1064"/>
  <c r="AE19" i="1064"/>
  <c r="P19" i="1064"/>
  <c r="I19" i="1064"/>
  <c r="E19" i="1064"/>
  <c r="D19" i="1064"/>
  <c r="C19" i="1064"/>
  <c r="N16" i="1064"/>
  <c r="I16" i="1064"/>
  <c r="L16" i="1064"/>
  <c r="M16" i="1064"/>
  <c r="G16" i="1064"/>
  <c r="H16" i="1064"/>
  <c r="O16" i="1064"/>
  <c r="AN16" i="1064"/>
  <c r="AK16" i="1064"/>
  <c r="AG16" i="1064"/>
  <c r="AE16" i="1064"/>
  <c r="P16" i="1064"/>
  <c r="E16" i="1064"/>
  <c r="D16" i="1064"/>
  <c r="C16" i="1064"/>
  <c r="N13" i="1064"/>
  <c r="I13" i="1064"/>
  <c r="L13" i="1064"/>
  <c r="M13" i="1064"/>
  <c r="G13" i="1064"/>
  <c r="H13" i="1064"/>
  <c r="O13" i="1064"/>
  <c r="AN13" i="1064"/>
  <c r="AK13" i="1064"/>
  <c r="AG13" i="1064"/>
  <c r="AE13" i="1064"/>
  <c r="P13" i="1064"/>
  <c r="E13" i="1064"/>
  <c r="D13" i="1064"/>
  <c r="C13" i="1064"/>
  <c r="N10" i="1064"/>
  <c r="I10" i="1064"/>
  <c r="L10" i="1064"/>
  <c r="M10" i="1064"/>
  <c r="G10" i="1064"/>
  <c r="H10" i="1064"/>
  <c r="O10" i="1064"/>
  <c r="AN10" i="1064"/>
  <c r="AK10" i="1064"/>
  <c r="AG10" i="1064"/>
  <c r="AE10" i="1064"/>
  <c r="P10" i="1064"/>
  <c r="E10" i="1064"/>
  <c r="D10" i="1064"/>
  <c r="C10" i="1064"/>
  <c r="N7" i="1064"/>
  <c r="L7" i="1064"/>
  <c r="M7" i="1064"/>
  <c r="G7" i="1064"/>
  <c r="H7" i="1064"/>
  <c r="O7" i="1064"/>
  <c r="AN7" i="1064"/>
  <c r="AK7" i="1064"/>
  <c r="AG7" i="1064"/>
  <c r="AE7" i="1064"/>
  <c r="P7" i="1064"/>
  <c r="I7" i="1064"/>
  <c r="E7" i="1064"/>
  <c r="D7" i="1064"/>
  <c r="C7" i="1064"/>
  <c r="L4" i="1064"/>
  <c r="E4" i="1064"/>
  <c r="D4" i="1064"/>
  <c r="C4" i="1064"/>
  <c r="DR8" i="1063"/>
  <c r="AE7" i="1063"/>
  <c r="AL88" i="1062"/>
  <c r="AI88" i="1062"/>
  <c r="F88" i="1062"/>
  <c r="B88" i="1062"/>
  <c r="A88" i="1062"/>
  <c r="V86" i="1062"/>
  <c r="AL85" i="1062"/>
  <c r="AI85" i="1062"/>
  <c r="F85" i="1062"/>
  <c r="B85" i="1062"/>
  <c r="A85" i="1062"/>
  <c r="V83" i="1062"/>
  <c r="AL82" i="1062"/>
  <c r="AI82" i="1062"/>
  <c r="F82" i="1062"/>
  <c r="B82" i="1062"/>
  <c r="A82" i="1062"/>
  <c r="V80" i="1062"/>
  <c r="AL79" i="1062"/>
  <c r="AI79" i="1062"/>
  <c r="F79" i="1062"/>
  <c r="B79" i="1062"/>
  <c r="A79" i="1062"/>
  <c r="V77" i="1062"/>
  <c r="AL76" i="1062"/>
  <c r="AI76" i="1062"/>
  <c r="F76" i="1062"/>
  <c r="B76" i="1062"/>
  <c r="A76" i="1062"/>
  <c r="V74" i="1062"/>
  <c r="AL73" i="1062"/>
  <c r="AI73" i="1062"/>
  <c r="F73" i="1062"/>
  <c r="B73" i="1062"/>
  <c r="A73" i="1062"/>
  <c r="V71" i="1062"/>
  <c r="AL70" i="1062"/>
  <c r="AI70" i="1062"/>
  <c r="F70" i="1062"/>
  <c r="B70" i="1062"/>
  <c r="A70" i="1062"/>
  <c r="V68" i="1062"/>
  <c r="AL67" i="1062"/>
  <c r="AI67" i="1062"/>
  <c r="F67" i="1062"/>
  <c r="B67" i="1062"/>
  <c r="A67" i="1062"/>
  <c r="V65" i="1062"/>
  <c r="AL64" i="1062"/>
  <c r="AI64" i="1062"/>
  <c r="F64" i="1062"/>
  <c r="B64" i="1062"/>
  <c r="A64" i="1062"/>
  <c r="V62" i="1062"/>
  <c r="AL61" i="1062"/>
  <c r="AI61" i="1062"/>
  <c r="F61" i="1062"/>
  <c r="B61" i="1062"/>
  <c r="A61" i="1062"/>
  <c r="V59" i="1062"/>
  <c r="AL58" i="1062"/>
  <c r="AI58" i="1062"/>
  <c r="F58" i="1062"/>
  <c r="B58" i="1062"/>
  <c r="A58" i="1062"/>
  <c r="V56" i="1062"/>
  <c r="AL55" i="1062"/>
  <c r="AI55" i="1062"/>
  <c r="F55" i="1062"/>
  <c r="B55" i="1062"/>
  <c r="A55" i="1062"/>
  <c r="V53" i="1062"/>
  <c r="AL52" i="1062"/>
  <c r="AI52" i="1062"/>
  <c r="F52" i="1062"/>
  <c r="B52" i="1062"/>
  <c r="A52" i="1062"/>
  <c r="V50" i="1062"/>
  <c r="AL49" i="1062"/>
  <c r="AI49" i="1062"/>
  <c r="F49" i="1062"/>
  <c r="B49" i="1062"/>
  <c r="A49" i="1062"/>
  <c r="V47" i="1062"/>
  <c r="AL46" i="1062"/>
  <c r="AI46" i="1062"/>
  <c r="F46" i="1062"/>
  <c r="B46" i="1062"/>
  <c r="A46" i="1062"/>
  <c r="V44" i="1062"/>
  <c r="AL43" i="1062"/>
  <c r="AI43" i="1062"/>
  <c r="F43" i="1062"/>
  <c r="B43" i="1062"/>
  <c r="A43" i="1062"/>
  <c r="V41" i="1062"/>
  <c r="AL40" i="1062"/>
  <c r="AI40" i="1062"/>
  <c r="F40" i="1062"/>
  <c r="B40" i="1062"/>
  <c r="A40" i="1062"/>
  <c r="V38" i="1062"/>
  <c r="AL37" i="1062"/>
  <c r="AI37" i="1062"/>
  <c r="F37" i="1062"/>
  <c r="B37" i="1062"/>
  <c r="A37" i="1062"/>
  <c r="V35" i="1062"/>
  <c r="AL34" i="1062"/>
  <c r="AI34" i="1062"/>
  <c r="F34" i="1062"/>
  <c r="B34" i="1062"/>
  <c r="A34" i="1062"/>
  <c r="V32" i="1062"/>
  <c r="AL31" i="1062"/>
  <c r="AI31" i="1062"/>
  <c r="F31" i="1062"/>
  <c r="B31" i="1062"/>
  <c r="A31" i="1062"/>
  <c r="V29" i="1062"/>
  <c r="AL28" i="1062"/>
  <c r="AI28" i="1062"/>
  <c r="F28" i="1062"/>
  <c r="B28" i="1062"/>
  <c r="A28" i="1062"/>
  <c r="V26" i="1062"/>
  <c r="AL25" i="1062"/>
  <c r="AI25" i="1062"/>
  <c r="F25" i="1062"/>
  <c r="B25" i="1062"/>
  <c r="A25" i="1062"/>
  <c r="V23" i="1062"/>
  <c r="AL22" i="1062"/>
  <c r="AI22" i="1062"/>
  <c r="F22" i="1062"/>
  <c r="B22" i="1062"/>
  <c r="A22" i="1062"/>
  <c r="V20" i="1062"/>
  <c r="AL19" i="1062"/>
  <c r="AI19" i="1062"/>
  <c r="F19" i="1062"/>
  <c r="B19" i="1062"/>
  <c r="A19" i="1062"/>
  <c r="V17" i="1062"/>
  <c r="AL16" i="1062"/>
  <c r="AI16" i="1062"/>
  <c r="F16" i="1062"/>
  <c r="B16" i="1062"/>
  <c r="A16" i="1062"/>
  <c r="V14" i="1062"/>
  <c r="AL13" i="1062"/>
  <c r="AI13" i="1062"/>
  <c r="F13" i="1062"/>
  <c r="B13" i="1062"/>
  <c r="A13" i="1062"/>
  <c r="V11" i="1062"/>
  <c r="AL10" i="1062"/>
  <c r="AI10" i="1062"/>
  <c r="F10" i="1062"/>
  <c r="B10" i="1062"/>
  <c r="A10" i="1062"/>
  <c r="V8" i="1062"/>
  <c r="AL7" i="1062"/>
  <c r="AI7" i="1062"/>
  <c r="F7" i="1062"/>
  <c r="B7" i="1062"/>
  <c r="A7" i="1062"/>
  <c r="V5" i="1062"/>
  <c r="AL4" i="1062"/>
  <c r="AI4" i="1062"/>
  <c r="F4" i="1062"/>
  <c r="B4" i="1062"/>
  <c r="A4" i="1062"/>
  <c r="V2" i="1062"/>
  <c r="AS1" i="1062"/>
  <c r="CA41" i="1061"/>
  <c r="H14" i="844" s="1"/>
  <c r="BY41" i="1061"/>
  <c r="BJ41" i="1061"/>
  <c r="BG41" i="1061"/>
  <c r="BF41" i="1061"/>
  <c r="AY41" i="1061"/>
  <c r="AV41" i="1061"/>
  <c r="AK41" i="1061"/>
  <c r="AI41" i="1061"/>
  <c r="L88" i="1062"/>
  <c r="M88" i="1062"/>
  <c r="H88" i="1062"/>
  <c r="O88" i="1062"/>
  <c r="AN88" i="1062"/>
  <c r="AK88" i="1062"/>
  <c r="AG88" i="1062"/>
  <c r="AE88" i="1062"/>
  <c r="P88" i="1062"/>
  <c r="E88" i="1062"/>
  <c r="D88" i="1062"/>
  <c r="C88" i="1062"/>
  <c r="L85" i="1062"/>
  <c r="M85" i="1062"/>
  <c r="H85" i="1062"/>
  <c r="O85" i="1062"/>
  <c r="AN85" i="1062"/>
  <c r="AK85" i="1062"/>
  <c r="AG85" i="1062"/>
  <c r="AE85" i="1062"/>
  <c r="E85" i="1062"/>
  <c r="D85" i="1062"/>
  <c r="C85" i="1062"/>
  <c r="M82" i="1062"/>
  <c r="H82" i="1062"/>
  <c r="O82" i="1062"/>
  <c r="AN82" i="1062"/>
  <c r="AK82" i="1062"/>
  <c r="AG82" i="1062"/>
  <c r="AE82" i="1062"/>
  <c r="P82" i="1062"/>
  <c r="E82" i="1062"/>
  <c r="D82" i="1062"/>
  <c r="C82" i="1062"/>
  <c r="L79" i="1062"/>
  <c r="M79" i="1062"/>
  <c r="H79" i="1062"/>
  <c r="O79" i="1062"/>
  <c r="AN79" i="1062"/>
  <c r="AK79" i="1062"/>
  <c r="AG79" i="1062"/>
  <c r="AE79" i="1062"/>
  <c r="E79" i="1062"/>
  <c r="D79" i="1062"/>
  <c r="C79" i="1062"/>
  <c r="M76" i="1062"/>
  <c r="H76" i="1062"/>
  <c r="O76" i="1062"/>
  <c r="AN76" i="1062"/>
  <c r="AK76" i="1062"/>
  <c r="AG76" i="1062"/>
  <c r="AE76" i="1062"/>
  <c r="P76" i="1062"/>
  <c r="E76" i="1062"/>
  <c r="D76" i="1062"/>
  <c r="C76" i="1062"/>
  <c r="L73" i="1062"/>
  <c r="M73" i="1062"/>
  <c r="O73" i="1062"/>
  <c r="AN73" i="1062"/>
  <c r="AK73" i="1062"/>
  <c r="AG73" i="1062"/>
  <c r="AE73" i="1062"/>
  <c r="E73" i="1062"/>
  <c r="D73" i="1062"/>
  <c r="C73" i="1062"/>
  <c r="M70" i="1062"/>
  <c r="H70" i="1062"/>
  <c r="O70" i="1062"/>
  <c r="AN70" i="1062"/>
  <c r="AK70" i="1062"/>
  <c r="AG70" i="1062"/>
  <c r="AE70" i="1062"/>
  <c r="P70" i="1062"/>
  <c r="E70" i="1062"/>
  <c r="D70" i="1062"/>
  <c r="C70" i="1062"/>
  <c r="M67" i="1062"/>
  <c r="H67" i="1062"/>
  <c r="AN67" i="1062"/>
  <c r="AK67" i="1062"/>
  <c r="AG67" i="1062"/>
  <c r="AE67" i="1062"/>
  <c r="P67" i="1062"/>
  <c r="O67" i="1062"/>
  <c r="E67" i="1062"/>
  <c r="C67" i="1062"/>
  <c r="L64" i="1062"/>
  <c r="M64" i="1062"/>
  <c r="H64" i="1062"/>
  <c r="O64" i="1062"/>
  <c r="AN64" i="1062"/>
  <c r="AK64" i="1062"/>
  <c r="AG64" i="1062"/>
  <c r="AE64" i="1062"/>
  <c r="P64" i="1062"/>
  <c r="E64" i="1062"/>
  <c r="D64" i="1062"/>
  <c r="C64" i="1062"/>
  <c r="L61" i="1062"/>
  <c r="M61" i="1062"/>
  <c r="H61" i="1062"/>
  <c r="O61" i="1062"/>
  <c r="AN61" i="1062"/>
  <c r="AK61" i="1062"/>
  <c r="AG61" i="1062"/>
  <c r="AE61" i="1062"/>
  <c r="P61" i="1062"/>
  <c r="E61" i="1062"/>
  <c r="D61" i="1062"/>
  <c r="C61" i="1062"/>
  <c r="L58" i="1062"/>
  <c r="M58" i="1062"/>
  <c r="H58" i="1062"/>
  <c r="O58" i="1062"/>
  <c r="AN58" i="1062"/>
  <c r="AK58" i="1062"/>
  <c r="AG58" i="1062"/>
  <c r="AE58" i="1062"/>
  <c r="P58" i="1062"/>
  <c r="E58" i="1062"/>
  <c r="D58" i="1062"/>
  <c r="C58" i="1062"/>
  <c r="L55" i="1062"/>
  <c r="M55" i="1062"/>
  <c r="H55" i="1062"/>
  <c r="O55" i="1062"/>
  <c r="AN55" i="1062"/>
  <c r="AK55" i="1062"/>
  <c r="AG55" i="1062"/>
  <c r="AE55" i="1062"/>
  <c r="P55" i="1062"/>
  <c r="E55" i="1062"/>
  <c r="D55" i="1062"/>
  <c r="C55" i="1062"/>
  <c r="I52" i="1062"/>
  <c r="K52" i="1062"/>
  <c r="M52" i="1062"/>
  <c r="G52" i="1062"/>
  <c r="H52" i="1062"/>
  <c r="AN52" i="1062"/>
  <c r="AK52" i="1062"/>
  <c r="AG52" i="1062"/>
  <c r="AE52" i="1062"/>
  <c r="P52" i="1062"/>
  <c r="O52" i="1062"/>
  <c r="E52" i="1062"/>
  <c r="D52" i="1062"/>
  <c r="C52" i="1062"/>
  <c r="K49" i="1062"/>
  <c r="M49" i="1062"/>
  <c r="G49" i="1062"/>
  <c r="H49" i="1062"/>
  <c r="O49" i="1062"/>
  <c r="AN49" i="1062"/>
  <c r="AK49" i="1062"/>
  <c r="AG49" i="1062"/>
  <c r="AE49" i="1062"/>
  <c r="P49" i="1062"/>
  <c r="I49" i="1062"/>
  <c r="E49" i="1062"/>
  <c r="D49" i="1062"/>
  <c r="C49" i="1062"/>
  <c r="I46" i="1062"/>
  <c r="K46" i="1062"/>
  <c r="M46" i="1062"/>
  <c r="G46" i="1062"/>
  <c r="H46" i="1062"/>
  <c r="AN46" i="1062"/>
  <c r="AK46" i="1062"/>
  <c r="AG46" i="1062"/>
  <c r="AE46" i="1062"/>
  <c r="P46" i="1062"/>
  <c r="O46" i="1062"/>
  <c r="E46" i="1062"/>
  <c r="D46" i="1062"/>
  <c r="C46" i="1062"/>
  <c r="K43" i="1062"/>
  <c r="M43" i="1062"/>
  <c r="G43" i="1062"/>
  <c r="H43" i="1062"/>
  <c r="O43" i="1062"/>
  <c r="AN43" i="1062"/>
  <c r="AK43" i="1062"/>
  <c r="AG43" i="1062"/>
  <c r="AE43" i="1062"/>
  <c r="P43" i="1062"/>
  <c r="I43" i="1062"/>
  <c r="E43" i="1062"/>
  <c r="D43" i="1062"/>
  <c r="C43" i="1062"/>
  <c r="I40" i="1062"/>
  <c r="K40" i="1062"/>
  <c r="M40" i="1062"/>
  <c r="G40" i="1062"/>
  <c r="H40" i="1062"/>
  <c r="AN40" i="1062"/>
  <c r="AK40" i="1062"/>
  <c r="AG40" i="1062"/>
  <c r="AE40" i="1062"/>
  <c r="P40" i="1062"/>
  <c r="O40" i="1062"/>
  <c r="E40" i="1062"/>
  <c r="D40" i="1062"/>
  <c r="C40" i="1062"/>
  <c r="M37" i="1062"/>
  <c r="G37" i="1062"/>
  <c r="H37" i="1062"/>
  <c r="O37" i="1062"/>
  <c r="AN37" i="1062"/>
  <c r="AK37" i="1062"/>
  <c r="AG37" i="1062"/>
  <c r="AE37" i="1062"/>
  <c r="P37" i="1062"/>
  <c r="D37" i="1062"/>
  <c r="C37" i="1062"/>
  <c r="O34" i="1062"/>
  <c r="AN34" i="1062"/>
  <c r="AK34" i="1062"/>
  <c r="AG34" i="1062"/>
  <c r="AE34" i="1062"/>
  <c r="P34" i="1062"/>
  <c r="M34" i="1062"/>
  <c r="H34" i="1062"/>
  <c r="G34" i="1062"/>
  <c r="C34" i="1062"/>
  <c r="I31" i="1062"/>
  <c r="K31" i="1062"/>
  <c r="M31" i="1062"/>
  <c r="G31" i="1062"/>
  <c r="H31" i="1062"/>
  <c r="AN31" i="1062"/>
  <c r="AK31" i="1062"/>
  <c r="AG31" i="1062"/>
  <c r="AE31" i="1062"/>
  <c r="P31" i="1062"/>
  <c r="O31" i="1062"/>
  <c r="E31" i="1062"/>
  <c r="D31" i="1062"/>
  <c r="C31" i="1062"/>
  <c r="K28" i="1062"/>
  <c r="M28" i="1062"/>
  <c r="G28" i="1062"/>
  <c r="H28" i="1062"/>
  <c r="O28" i="1062"/>
  <c r="AN28" i="1062"/>
  <c r="AK28" i="1062"/>
  <c r="AG28" i="1062"/>
  <c r="AE28" i="1062"/>
  <c r="P28" i="1062"/>
  <c r="I28" i="1062"/>
  <c r="E28" i="1062"/>
  <c r="D28" i="1062"/>
  <c r="C28" i="1062"/>
  <c r="I25" i="1062"/>
  <c r="K25" i="1062"/>
  <c r="M25" i="1062"/>
  <c r="G25" i="1062"/>
  <c r="H25" i="1062"/>
  <c r="AN25" i="1062"/>
  <c r="AK25" i="1062"/>
  <c r="AG25" i="1062"/>
  <c r="AE25" i="1062"/>
  <c r="P25" i="1062"/>
  <c r="O25" i="1062"/>
  <c r="E25" i="1062"/>
  <c r="D25" i="1062"/>
  <c r="C25" i="1062"/>
  <c r="K22" i="1062"/>
  <c r="M22" i="1062"/>
  <c r="G22" i="1062"/>
  <c r="H22" i="1062"/>
  <c r="O22" i="1062"/>
  <c r="AN22" i="1062"/>
  <c r="AK22" i="1062"/>
  <c r="AG22" i="1062"/>
  <c r="AE22" i="1062"/>
  <c r="P22" i="1062"/>
  <c r="I22" i="1062"/>
  <c r="E22" i="1062"/>
  <c r="D22" i="1062"/>
  <c r="C22" i="1062"/>
  <c r="I19" i="1062"/>
  <c r="K19" i="1062"/>
  <c r="M19" i="1062"/>
  <c r="G19" i="1062"/>
  <c r="H19" i="1062"/>
  <c r="AN19" i="1062"/>
  <c r="AK19" i="1062"/>
  <c r="AG19" i="1062"/>
  <c r="AE19" i="1062"/>
  <c r="P19" i="1062"/>
  <c r="O19" i="1062"/>
  <c r="E19" i="1062"/>
  <c r="D19" i="1062"/>
  <c r="C19" i="1062"/>
  <c r="K16" i="1062"/>
  <c r="M16" i="1062"/>
  <c r="G16" i="1062"/>
  <c r="H16" i="1062"/>
  <c r="O16" i="1062"/>
  <c r="AN16" i="1062"/>
  <c r="AK16" i="1062"/>
  <c r="AG16" i="1062"/>
  <c r="AE16" i="1062"/>
  <c r="P16" i="1062"/>
  <c r="I16" i="1062"/>
  <c r="E16" i="1062"/>
  <c r="D16" i="1062"/>
  <c r="C16" i="1062"/>
  <c r="I13" i="1062"/>
  <c r="K13" i="1062"/>
  <c r="M13" i="1062"/>
  <c r="G13" i="1062"/>
  <c r="H13" i="1062"/>
  <c r="AN13" i="1062"/>
  <c r="AK13" i="1062"/>
  <c r="AG13" i="1062"/>
  <c r="AE13" i="1062"/>
  <c r="P13" i="1062"/>
  <c r="O13" i="1062"/>
  <c r="E13" i="1062"/>
  <c r="D13" i="1062"/>
  <c r="C13" i="1062"/>
  <c r="K10" i="1062"/>
  <c r="M10" i="1062"/>
  <c r="G10" i="1062"/>
  <c r="H10" i="1062"/>
  <c r="O10" i="1062"/>
  <c r="AN10" i="1062"/>
  <c r="AK10" i="1062"/>
  <c r="AG10" i="1062"/>
  <c r="AE10" i="1062"/>
  <c r="P10" i="1062"/>
  <c r="I10" i="1062"/>
  <c r="E10" i="1062"/>
  <c r="D10" i="1062"/>
  <c r="C10" i="1062"/>
  <c r="I7" i="1062"/>
  <c r="K7" i="1062"/>
  <c r="M7" i="1062"/>
  <c r="G7" i="1062"/>
  <c r="H7" i="1062"/>
  <c r="AN7" i="1062"/>
  <c r="AK7" i="1062"/>
  <c r="AG7" i="1062"/>
  <c r="AE7" i="1062"/>
  <c r="P7" i="1062"/>
  <c r="O7" i="1062"/>
  <c r="E7" i="1062"/>
  <c r="D7" i="1062"/>
  <c r="C7" i="1062"/>
  <c r="E4" i="1062"/>
  <c r="D4" i="1062"/>
  <c r="C4" i="1062"/>
  <c r="DR8" i="1061"/>
  <c r="AE7" i="1061"/>
  <c r="AL103" i="1060"/>
  <c r="AI103" i="1060"/>
  <c r="F103" i="1060"/>
  <c r="B103" i="1060"/>
  <c r="A103" i="1060"/>
  <c r="V101" i="1060"/>
  <c r="AL100" i="1060"/>
  <c r="AI100" i="1060"/>
  <c r="F100" i="1060"/>
  <c r="B100" i="1060"/>
  <c r="A100" i="1060"/>
  <c r="V98" i="1060"/>
  <c r="AL97" i="1060"/>
  <c r="AI97" i="1060"/>
  <c r="F97" i="1060"/>
  <c r="B97" i="1060"/>
  <c r="A97" i="1060"/>
  <c r="V95" i="1060"/>
  <c r="AL94" i="1060"/>
  <c r="AI94" i="1060"/>
  <c r="F94" i="1060"/>
  <c r="B94" i="1060"/>
  <c r="A94" i="1060"/>
  <c r="V92" i="1060"/>
  <c r="AL91" i="1060"/>
  <c r="AI91" i="1060"/>
  <c r="F91" i="1060"/>
  <c r="B91" i="1060"/>
  <c r="A91" i="1060"/>
  <c r="V89" i="1060"/>
  <c r="AL88" i="1060"/>
  <c r="AI88" i="1060"/>
  <c r="F88" i="1060"/>
  <c r="B88" i="1060"/>
  <c r="A88" i="1060"/>
  <c r="V86" i="1060"/>
  <c r="AL85" i="1060"/>
  <c r="AI85" i="1060"/>
  <c r="F85" i="1060"/>
  <c r="B85" i="1060"/>
  <c r="A85" i="1060"/>
  <c r="V83" i="1060"/>
  <c r="AL82" i="1060"/>
  <c r="AI82" i="1060"/>
  <c r="F82" i="1060"/>
  <c r="B82" i="1060"/>
  <c r="A82" i="1060"/>
  <c r="V80" i="1060"/>
  <c r="AL79" i="1060"/>
  <c r="AI79" i="1060"/>
  <c r="F79" i="1060"/>
  <c r="B79" i="1060"/>
  <c r="A79" i="1060"/>
  <c r="V77" i="1060"/>
  <c r="AL76" i="1060"/>
  <c r="AI76" i="1060"/>
  <c r="F76" i="1060"/>
  <c r="B76" i="1060"/>
  <c r="A76" i="1060"/>
  <c r="V74" i="1060"/>
  <c r="AL73" i="1060"/>
  <c r="AI73" i="1060"/>
  <c r="F73" i="1060"/>
  <c r="B73" i="1060"/>
  <c r="A73" i="1060"/>
  <c r="V71" i="1060"/>
  <c r="AL70" i="1060"/>
  <c r="AI70" i="1060"/>
  <c r="F70" i="1060"/>
  <c r="B70" i="1060"/>
  <c r="A70" i="1060"/>
  <c r="V68" i="1060"/>
  <c r="AL67" i="1060"/>
  <c r="AI67" i="1060"/>
  <c r="F67" i="1060"/>
  <c r="B67" i="1060"/>
  <c r="A67" i="1060"/>
  <c r="V65" i="1060"/>
  <c r="AL64" i="1060"/>
  <c r="AI64" i="1060"/>
  <c r="F64" i="1060"/>
  <c r="B64" i="1060"/>
  <c r="A64" i="1060"/>
  <c r="V62" i="1060"/>
  <c r="AL61" i="1060"/>
  <c r="AI61" i="1060"/>
  <c r="F61" i="1060"/>
  <c r="B61" i="1060"/>
  <c r="A61" i="1060"/>
  <c r="V59" i="1060"/>
  <c r="AL58" i="1060"/>
  <c r="AI58" i="1060"/>
  <c r="F58" i="1060"/>
  <c r="B58" i="1060"/>
  <c r="A58" i="1060"/>
  <c r="V56" i="1060"/>
  <c r="AL55" i="1060"/>
  <c r="AI55" i="1060"/>
  <c r="F55" i="1060"/>
  <c r="B55" i="1060"/>
  <c r="A55" i="1060"/>
  <c r="V53" i="1060"/>
  <c r="AL52" i="1060"/>
  <c r="AI52" i="1060"/>
  <c r="F52" i="1060"/>
  <c r="B52" i="1060"/>
  <c r="A52" i="1060"/>
  <c r="V50" i="1060"/>
  <c r="AL49" i="1060"/>
  <c r="AI49" i="1060"/>
  <c r="F49" i="1060"/>
  <c r="B49" i="1060"/>
  <c r="A49" i="1060"/>
  <c r="V47" i="1060"/>
  <c r="AL46" i="1060"/>
  <c r="AI46" i="1060"/>
  <c r="F46" i="1060"/>
  <c r="B46" i="1060"/>
  <c r="A46" i="1060"/>
  <c r="V44" i="1060"/>
  <c r="AL43" i="1060"/>
  <c r="AI43" i="1060"/>
  <c r="F43" i="1060"/>
  <c r="B43" i="1060"/>
  <c r="A43" i="1060"/>
  <c r="V41" i="1060"/>
  <c r="AL40" i="1060"/>
  <c r="AI40" i="1060"/>
  <c r="F40" i="1060"/>
  <c r="B40" i="1060"/>
  <c r="A40" i="1060"/>
  <c r="V38" i="1060"/>
  <c r="AL37" i="1060"/>
  <c r="AI37" i="1060"/>
  <c r="F37" i="1060"/>
  <c r="B37" i="1060"/>
  <c r="A37" i="1060"/>
  <c r="V35" i="1060"/>
  <c r="AL34" i="1060"/>
  <c r="AI34" i="1060"/>
  <c r="F34" i="1060"/>
  <c r="B34" i="1060"/>
  <c r="A34" i="1060"/>
  <c r="V32" i="1060"/>
  <c r="AL31" i="1060"/>
  <c r="AI31" i="1060"/>
  <c r="F31" i="1060"/>
  <c r="B31" i="1060"/>
  <c r="A31" i="1060"/>
  <c r="V29" i="1060"/>
  <c r="AL28" i="1060"/>
  <c r="AI28" i="1060"/>
  <c r="F28" i="1060"/>
  <c r="B28" i="1060"/>
  <c r="A28" i="1060"/>
  <c r="V26" i="1060"/>
  <c r="AL25" i="1060"/>
  <c r="AI25" i="1060"/>
  <c r="F25" i="1060"/>
  <c r="B25" i="1060"/>
  <c r="A25" i="1060"/>
  <c r="V23" i="1060"/>
  <c r="AL22" i="1060"/>
  <c r="AI22" i="1060"/>
  <c r="F22" i="1060"/>
  <c r="B22" i="1060"/>
  <c r="A22" i="1060"/>
  <c r="V20" i="1060"/>
  <c r="AL19" i="1060"/>
  <c r="AI19" i="1060"/>
  <c r="F19" i="1060"/>
  <c r="B19" i="1060"/>
  <c r="A19" i="1060"/>
  <c r="V17" i="1060"/>
  <c r="AL16" i="1060"/>
  <c r="AI16" i="1060"/>
  <c r="F16" i="1060"/>
  <c r="B16" i="1060"/>
  <c r="A16" i="1060"/>
  <c r="V14" i="1060"/>
  <c r="AL13" i="1060"/>
  <c r="AI13" i="1060"/>
  <c r="F13" i="1060"/>
  <c r="B13" i="1060"/>
  <c r="A13" i="1060"/>
  <c r="V11" i="1060"/>
  <c r="AL10" i="1060"/>
  <c r="AI10" i="1060"/>
  <c r="F10" i="1060"/>
  <c r="B10" i="1060"/>
  <c r="A10" i="1060"/>
  <c r="V8" i="1060"/>
  <c r="AL7" i="1060"/>
  <c r="AI7" i="1060"/>
  <c r="F7" i="1060"/>
  <c r="B7" i="1060"/>
  <c r="A7" i="1060"/>
  <c r="V5" i="1060"/>
  <c r="AL4" i="1060"/>
  <c r="AI4" i="1060"/>
  <c r="F4" i="1060"/>
  <c r="B4" i="1060"/>
  <c r="A4" i="1060"/>
  <c r="V2" i="1060"/>
  <c r="AS1" i="1060"/>
  <c r="CA46" i="1059"/>
  <c r="H13" i="844" s="1"/>
  <c r="BY46" i="1059"/>
  <c r="BJ46" i="1059"/>
  <c r="BG46" i="1059"/>
  <c r="BF46" i="1059"/>
  <c r="AY46" i="1059"/>
  <c r="AV46" i="1059"/>
  <c r="AK46" i="1059"/>
  <c r="AI46" i="1059"/>
  <c r="I103" i="1060"/>
  <c r="M103" i="1060"/>
  <c r="G103" i="1060"/>
  <c r="O103" i="1060"/>
  <c r="AN103" i="1060"/>
  <c r="AK103" i="1060"/>
  <c r="AG103" i="1060"/>
  <c r="AE103" i="1060"/>
  <c r="P103" i="1060"/>
  <c r="W103" i="1060"/>
  <c r="D103" i="1060"/>
  <c r="C103" i="1060"/>
  <c r="M100" i="1060"/>
  <c r="G100" i="1060"/>
  <c r="O100" i="1060"/>
  <c r="AN100" i="1060"/>
  <c r="AK100" i="1060"/>
  <c r="AG100" i="1060"/>
  <c r="AE100" i="1060"/>
  <c r="P100" i="1060"/>
  <c r="D100" i="1060"/>
  <c r="C100" i="1060"/>
  <c r="I97" i="1060"/>
  <c r="M97" i="1060"/>
  <c r="G97" i="1060"/>
  <c r="AN97" i="1060"/>
  <c r="AK97" i="1060"/>
  <c r="AG97" i="1060"/>
  <c r="AE97" i="1060"/>
  <c r="P97" i="1060"/>
  <c r="O97" i="1060"/>
  <c r="D97" i="1060"/>
  <c r="C97" i="1060"/>
  <c r="M94" i="1060"/>
  <c r="G94" i="1060"/>
  <c r="O94" i="1060"/>
  <c r="AN94" i="1060"/>
  <c r="AK94" i="1060"/>
  <c r="AG94" i="1060"/>
  <c r="AE94" i="1060"/>
  <c r="P94" i="1060"/>
  <c r="D94" i="1060"/>
  <c r="C94" i="1060"/>
  <c r="I91" i="1060"/>
  <c r="M91" i="1060"/>
  <c r="G91" i="1060"/>
  <c r="AN91" i="1060"/>
  <c r="AK91" i="1060"/>
  <c r="AG91" i="1060"/>
  <c r="AE91" i="1060"/>
  <c r="P91" i="1060"/>
  <c r="O91" i="1060"/>
  <c r="D91" i="1060"/>
  <c r="C91" i="1060"/>
  <c r="I88" i="1060"/>
  <c r="M88" i="1060"/>
  <c r="G88" i="1060"/>
  <c r="AN88" i="1060"/>
  <c r="AK88" i="1060"/>
  <c r="AG88" i="1060"/>
  <c r="AE88" i="1060"/>
  <c r="P88" i="1060"/>
  <c r="O88" i="1060"/>
  <c r="D88" i="1060"/>
  <c r="C88" i="1060"/>
  <c r="M85" i="1060"/>
  <c r="G85" i="1060"/>
  <c r="O85" i="1060"/>
  <c r="AN85" i="1060"/>
  <c r="AK85" i="1060"/>
  <c r="AG85" i="1060"/>
  <c r="AE85" i="1060"/>
  <c r="P85" i="1060"/>
  <c r="D85" i="1060"/>
  <c r="C85" i="1060"/>
  <c r="I82" i="1060"/>
  <c r="M82" i="1060"/>
  <c r="G82" i="1060"/>
  <c r="AN82" i="1060"/>
  <c r="AK82" i="1060"/>
  <c r="AG82" i="1060"/>
  <c r="AE82" i="1060"/>
  <c r="P82" i="1060"/>
  <c r="O82" i="1060"/>
  <c r="D82" i="1060"/>
  <c r="C82" i="1060"/>
  <c r="M79" i="1060"/>
  <c r="G79" i="1060"/>
  <c r="O79" i="1060"/>
  <c r="AN79" i="1060"/>
  <c r="AK79" i="1060"/>
  <c r="AG79" i="1060"/>
  <c r="AE79" i="1060"/>
  <c r="P79" i="1060"/>
  <c r="D79" i="1060"/>
  <c r="C79" i="1060"/>
  <c r="I76" i="1060"/>
  <c r="K76" i="1060"/>
  <c r="M76" i="1060"/>
  <c r="G76" i="1060"/>
  <c r="H76" i="1060"/>
  <c r="AN76" i="1060"/>
  <c r="AK76" i="1060"/>
  <c r="AG76" i="1060"/>
  <c r="AE76" i="1060"/>
  <c r="P76" i="1060"/>
  <c r="O76" i="1060"/>
  <c r="E76" i="1060"/>
  <c r="D76" i="1060"/>
  <c r="C76" i="1060"/>
  <c r="K73" i="1060"/>
  <c r="M73" i="1060"/>
  <c r="G73" i="1060"/>
  <c r="H73" i="1060"/>
  <c r="O73" i="1060"/>
  <c r="AN73" i="1060"/>
  <c r="AK73" i="1060"/>
  <c r="AG73" i="1060"/>
  <c r="AE73" i="1060"/>
  <c r="P73" i="1060"/>
  <c r="I73" i="1060"/>
  <c r="E73" i="1060"/>
  <c r="D73" i="1060"/>
  <c r="C73" i="1060"/>
  <c r="I70" i="1060"/>
  <c r="K70" i="1060"/>
  <c r="M70" i="1060"/>
  <c r="G70" i="1060"/>
  <c r="H70" i="1060"/>
  <c r="AN70" i="1060"/>
  <c r="AK70" i="1060"/>
  <c r="AG70" i="1060"/>
  <c r="AE70" i="1060"/>
  <c r="P70" i="1060"/>
  <c r="O70" i="1060"/>
  <c r="E70" i="1060"/>
  <c r="D70" i="1060"/>
  <c r="C70" i="1060"/>
  <c r="K67" i="1060"/>
  <c r="M67" i="1060"/>
  <c r="G67" i="1060"/>
  <c r="H67" i="1060"/>
  <c r="O67" i="1060"/>
  <c r="AN67" i="1060"/>
  <c r="AK67" i="1060"/>
  <c r="AG67" i="1060"/>
  <c r="AE67" i="1060"/>
  <c r="P67" i="1060"/>
  <c r="I67" i="1060"/>
  <c r="E67" i="1060"/>
  <c r="D67" i="1060"/>
  <c r="C67" i="1060"/>
  <c r="I64" i="1060"/>
  <c r="K64" i="1060"/>
  <c r="M64" i="1060"/>
  <c r="G64" i="1060"/>
  <c r="H64" i="1060"/>
  <c r="AN64" i="1060"/>
  <c r="AK64" i="1060"/>
  <c r="AG64" i="1060"/>
  <c r="AE64" i="1060"/>
  <c r="P64" i="1060"/>
  <c r="O64" i="1060"/>
  <c r="E64" i="1060"/>
  <c r="D64" i="1060"/>
  <c r="C64" i="1060"/>
  <c r="K61" i="1060"/>
  <c r="M61" i="1060"/>
  <c r="G61" i="1060"/>
  <c r="H61" i="1060"/>
  <c r="O61" i="1060"/>
  <c r="AN61" i="1060"/>
  <c r="AK61" i="1060"/>
  <c r="AG61" i="1060"/>
  <c r="AE61" i="1060"/>
  <c r="P61" i="1060"/>
  <c r="I61" i="1060"/>
  <c r="E61" i="1060"/>
  <c r="D61" i="1060"/>
  <c r="C61" i="1060"/>
  <c r="I58" i="1060"/>
  <c r="K58" i="1060"/>
  <c r="M58" i="1060"/>
  <c r="G58" i="1060"/>
  <c r="H58" i="1060"/>
  <c r="AN58" i="1060"/>
  <c r="AK58" i="1060"/>
  <c r="AG58" i="1060"/>
  <c r="AE58" i="1060"/>
  <c r="P58" i="1060"/>
  <c r="O58" i="1060"/>
  <c r="E58" i="1060"/>
  <c r="D58" i="1060"/>
  <c r="C58" i="1060"/>
  <c r="M55" i="1060"/>
  <c r="G55" i="1060"/>
  <c r="H55" i="1060"/>
  <c r="O55" i="1060"/>
  <c r="AN55" i="1060"/>
  <c r="AK55" i="1060"/>
  <c r="AG55" i="1060"/>
  <c r="AE55" i="1060"/>
  <c r="P55" i="1060"/>
  <c r="W55" i="1060"/>
  <c r="D55" i="1060"/>
  <c r="C55" i="1060"/>
  <c r="I52" i="1060"/>
  <c r="M52" i="1060"/>
  <c r="G52" i="1060"/>
  <c r="O52" i="1060"/>
  <c r="AN52" i="1060"/>
  <c r="AK52" i="1060"/>
  <c r="AG52" i="1060"/>
  <c r="AE52" i="1060"/>
  <c r="P52" i="1060"/>
  <c r="W52" i="1060"/>
  <c r="D52" i="1060"/>
  <c r="C52" i="1060"/>
  <c r="I49" i="1060"/>
  <c r="M49" i="1060"/>
  <c r="G49" i="1060"/>
  <c r="O49" i="1060"/>
  <c r="AN49" i="1060"/>
  <c r="AK49" i="1060"/>
  <c r="AG49" i="1060"/>
  <c r="AE49" i="1060"/>
  <c r="P49" i="1060"/>
  <c r="W49" i="1060"/>
  <c r="D49" i="1060"/>
  <c r="C49" i="1060"/>
  <c r="I46" i="1060"/>
  <c r="M46" i="1060"/>
  <c r="G46" i="1060"/>
  <c r="O46" i="1060"/>
  <c r="AN46" i="1060"/>
  <c r="AK46" i="1060"/>
  <c r="AG46" i="1060"/>
  <c r="AE46" i="1060"/>
  <c r="P46" i="1060"/>
  <c r="D46" i="1060"/>
  <c r="C46" i="1060"/>
  <c r="I43" i="1060"/>
  <c r="M43" i="1060"/>
  <c r="G43" i="1060"/>
  <c r="O43" i="1060"/>
  <c r="AN43" i="1060"/>
  <c r="AK43" i="1060"/>
  <c r="AG43" i="1060"/>
  <c r="AE43" i="1060"/>
  <c r="P43" i="1060"/>
  <c r="D43" i="1060"/>
  <c r="C43" i="1060"/>
  <c r="I40" i="1060"/>
  <c r="K40" i="1060"/>
  <c r="M40" i="1060"/>
  <c r="G40" i="1060"/>
  <c r="H40" i="1060"/>
  <c r="O40" i="1060"/>
  <c r="AN40" i="1060"/>
  <c r="AK40" i="1060"/>
  <c r="AG40" i="1060"/>
  <c r="AE40" i="1060"/>
  <c r="P40" i="1060"/>
  <c r="E40" i="1060"/>
  <c r="C40" i="1060"/>
  <c r="M37" i="1060"/>
  <c r="G37" i="1060"/>
  <c r="O37" i="1060"/>
  <c r="AN37" i="1060"/>
  <c r="AK37" i="1060"/>
  <c r="AG37" i="1060"/>
  <c r="AE37" i="1060"/>
  <c r="P37" i="1060"/>
  <c r="K37" i="1060"/>
  <c r="H37" i="1060"/>
  <c r="E37" i="1060"/>
  <c r="D37" i="1060"/>
  <c r="C37" i="1060"/>
  <c r="I34" i="1060"/>
  <c r="K34" i="1060"/>
  <c r="M34" i="1060"/>
  <c r="G34" i="1060"/>
  <c r="H34" i="1060"/>
  <c r="O34" i="1060"/>
  <c r="AN34" i="1060"/>
  <c r="AK34" i="1060"/>
  <c r="AG34" i="1060"/>
  <c r="AE34" i="1060"/>
  <c r="P34" i="1060"/>
  <c r="E34" i="1060"/>
  <c r="D34" i="1060"/>
  <c r="C34" i="1060"/>
  <c r="M31" i="1060"/>
  <c r="G31" i="1060"/>
  <c r="O31" i="1060"/>
  <c r="AN31" i="1060"/>
  <c r="AK31" i="1060"/>
  <c r="AG31" i="1060"/>
  <c r="AE31" i="1060"/>
  <c r="P31" i="1060"/>
  <c r="K31" i="1060"/>
  <c r="H31" i="1060"/>
  <c r="E31" i="1060"/>
  <c r="D31" i="1060"/>
  <c r="C31" i="1060"/>
  <c r="I28" i="1060"/>
  <c r="K28" i="1060"/>
  <c r="M28" i="1060"/>
  <c r="G28" i="1060"/>
  <c r="H28" i="1060"/>
  <c r="O28" i="1060"/>
  <c r="AN28" i="1060"/>
  <c r="AK28" i="1060"/>
  <c r="AG28" i="1060"/>
  <c r="AE28" i="1060"/>
  <c r="P28" i="1060"/>
  <c r="E28" i="1060"/>
  <c r="D28" i="1060"/>
  <c r="C28" i="1060"/>
  <c r="M25" i="1060"/>
  <c r="G25" i="1060"/>
  <c r="O25" i="1060"/>
  <c r="AN25" i="1060"/>
  <c r="AK25" i="1060"/>
  <c r="AG25" i="1060"/>
  <c r="AE25" i="1060"/>
  <c r="P25" i="1060"/>
  <c r="K25" i="1060"/>
  <c r="H25" i="1060"/>
  <c r="E25" i="1060"/>
  <c r="D25" i="1060"/>
  <c r="C25" i="1060"/>
  <c r="I22" i="1060"/>
  <c r="K22" i="1060"/>
  <c r="M22" i="1060"/>
  <c r="G22" i="1060"/>
  <c r="H22" i="1060"/>
  <c r="O22" i="1060"/>
  <c r="AN22" i="1060"/>
  <c r="AK22" i="1060"/>
  <c r="AG22" i="1060"/>
  <c r="AE22" i="1060"/>
  <c r="P22" i="1060"/>
  <c r="E22" i="1060"/>
  <c r="D22" i="1060"/>
  <c r="C22" i="1060"/>
  <c r="I19" i="1060"/>
  <c r="L19" i="1060"/>
  <c r="K19" i="1060"/>
  <c r="G19" i="1060"/>
  <c r="H19" i="1060"/>
  <c r="AN19" i="1060"/>
  <c r="AK19" i="1060"/>
  <c r="AG19" i="1060"/>
  <c r="AE19" i="1060"/>
  <c r="P19" i="1060"/>
  <c r="O19" i="1060"/>
  <c r="N19" i="1060"/>
  <c r="E19" i="1060"/>
  <c r="D19" i="1060"/>
  <c r="C19" i="1060"/>
  <c r="N16" i="1060"/>
  <c r="L16" i="1060"/>
  <c r="K16" i="1060"/>
  <c r="M16" i="1060"/>
  <c r="G16" i="1060"/>
  <c r="H16" i="1060"/>
  <c r="O16" i="1060"/>
  <c r="AN16" i="1060"/>
  <c r="AK16" i="1060"/>
  <c r="AG16" i="1060"/>
  <c r="AE16" i="1060"/>
  <c r="P16" i="1060"/>
  <c r="I16" i="1060"/>
  <c r="E16" i="1060"/>
  <c r="D16" i="1060"/>
  <c r="C16" i="1060"/>
  <c r="N13" i="1060"/>
  <c r="I13" i="1060"/>
  <c r="L13" i="1060"/>
  <c r="M13" i="1060"/>
  <c r="H13" i="1060"/>
  <c r="O13" i="1060"/>
  <c r="AN13" i="1060"/>
  <c r="AK13" i="1060"/>
  <c r="AG13" i="1060"/>
  <c r="AE13" i="1060"/>
  <c r="P13" i="1060"/>
  <c r="G13" i="1060"/>
  <c r="E13" i="1060"/>
  <c r="D13" i="1060"/>
  <c r="C13" i="1060"/>
  <c r="N10" i="1060"/>
  <c r="I10" i="1060"/>
  <c r="L10" i="1060"/>
  <c r="M10" i="1060"/>
  <c r="G10" i="1060"/>
  <c r="H10" i="1060"/>
  <c r="O10" i="1060"/>
  <c r="AN10" i="1060"/>
  <c r="AK10" i="1060"/>
  <c r="AG10" i="1060"/>
  <c r="AE10" i="1060"/>
  <c r="P10" i="1060"/>
  <c r="E10" i="1060"/>
  <c r="D10" i="1060"/>
  <c r="C10" i="1060"/>
  <c r="N7" i="1060"/>
  <c r="L7" i="1060"/>
  <c r="M7" i="1060"/>
  <c r="G7" i="1060"/>
  <c r="H7" i="1060"/>
  <c r="O7" i="1060"/>
  <c r="AN7" i="1060"/>
  <c r="AK7" i="1060"/>
  <c r="AG7" i="1060"/>
  <c r="AE7" i="1060"/>
  <c r="P7" i="1060"/>
  <c r="I7" i="1060"/>
  <c r="E7" i="1060"/>
  <c r="D7" i="1060"/>
  <c r="C7" i="1060"/>
  <c r="L4" i="1060"/>
  <c r="E4" i="1060"/>
  <c r="D4" i="1060"/>
  <c r="C4" i="1060"/>
  <c r="DR8" i="1059"/>
  <c r="AE7" i="1059"/>
  <c r="AL94" i="1058"/>
  <c r="AI94" i="1058"/>
  <c r="F94" i="1058"/>
  <c r="B94" i="1058"/>
  <c r="A94" i="1058"/>
  <c r="V92" i="1058"/>
  <c r="AL91" i="1058"/>
  <c r="AI91" i="1058"/>
  <c r="F91" i="1058"/>
  <c r="B91" i="1058"/>
  <c r="A91" i="1058"/>
  <c r="V89" i="1058"/>
  <c r="AL88" i="1058"/>
  <c r="AI88" i="1058"/>
  <c r="F88" i="1058"/>
  <c r="B88" i="1058"/>
  <c r="A88" i="1058"/>
  <c r="V86" i="1058"/>
  <c r="AL85" i="1058"/>
  <c r="AI85" i="1058"/>
  <c r="F85" i="1058"/>
  <c r="B85" i="1058"/>
  <c r="A85" i="1058"/>
  <c r="V83" i="1058"/>
  <c r="AL82" i="1058"/>
  <c r="AI82" i="1058"/>
  <c r="F82" i="1058"/>
  <c r="B82" i="1058"/>
  <c r="A82" i="1058"/>
  <c r="V80" i="1058"/>
  <c r="AL79" i="1058"/>
  <c r="AI79" i="1058"/>
  <c r="F79" i="1058"/>
  <c r="B79" i="1058"/>
  <c r="A79" i="1058"/>
  <c r="V77" i="1058"/>
  <c r="AL76" i="1058"/>
  <c r="AI76" i="1058"/>
  <c r="F76" i="1058"/>
  <c r="B76" i="1058"/>
  <c r="A76" i="1058"/>
  <c r="V74" i="1058"/>
  <c r="AL73" i="1058"/>
  <c r="AI73" i="1058"/>
  <c r="F73" i="1058"/>
  <c r="B73" i="1058"/>
  <c r="A73" i="1058"/>
  <c r="V71" i="1058"/>
  <c r="AL70" i="1058"/>
  <c r="AI70" i="1058"/>
  <c r="F70" i="1058"/>
  <c r="B70" i="1058"/>
  <c r="A70" i="1058"/>
  <c r="V68" i="1058"/>
  <c r="AL67" i="1058"/>
  <c r="AI67" i="1058"/>
  <c r="F67" i="1058"/>
  <c r="B67" i="1058"/>
  <c r="A67" i="1058"/>
  <c r="V65" i="1058"/>
  <c r="AL64" i="1058"/>
  <c r="AI64" i="1058"/>
  <c r="F64" i="1058"/>
  <c r="B64" i="1058"/>
  <c r="A64" i="1058"/>
  <c r="V62" i="1058"/>
  <c r="AL61" i="1058"/>
  <c r="AI61" i="1058"/>
  <c r="F61" i="1058"/>
  <c r="B61" i="1058"/>
  <c r="A61" i="1058"/>
  <c r="V59" i="1058"/>
  <c r="AL58" i="1058"/>
  <c r="AI58" i="1058"/>
  <c r="F58" i="1058"/>
  <c r="B58" i="1058"/>
  <c r="A58" i="1058"/>
  <c r="V56" i="1058"/>
  <c r="AL55" i="1058"/>
  <c r="AI55" i="1058"/>
  <c r="F55" i="1058"/>
  <c r="B55" i="1058"/>
  <c r="A55" i="1058"/>
  <c r="V53" i="1058"/>
  <c r="AL52" i="1058"/>
  <c r="AI52" i="1058"/>
  <c r="F52" i="1058"/>
  <c r="B52" i="1058"/>
  <c r="A52" i="1058"/>
  <c r="V50" i="1058"/>
  <c r="AL49" i="1058"/>
  <c r="AI49" i="1058"/>
  <c r="F49" i="1058"/>
  <c r="B49" i="1058"/>
  <c r="A49" i="1058"/>
  <c r="V47" i="1058"/>
  <c r="AL46" i="1058"/>
  <c r="AI46" i="1058"/>
  <c r="F46" i="1058"/>
  <c r="B46" i="1058"/>
  <c r="A46" i="1058"/>
  <c r="V44" i="1058"/>
  <c r="AL43" i="1058"/>
  <c r="AI43" i="1058"/>
  <c r="F43" i="1058"/>
  <c r="B43" i="1058"/>
  <c r="A43" i="1058"/>
  <c r="V41" i="1058"/>
  <c r="AL40" i="1058"/>
  <c r="AI40" i="1058"/>
  <c r="F40" i="1058"/>
  <c r="B40" i="1058"/>
  <c r="A40" i="1058"/>
  <c r="V38" i="1058"/>
  <c r="AL37" i="1058"/>
  <c r="AI37" i="1058"/>
  <c r="F37" i="1058"/>
  <c r="B37" i="1058"/>
  <c r="A37" i="1058"/>
  <c r="V35" i="1058"/>
  <c r="AL34" i="1058"/>
  <c r="AI34" i="1058"/>
  <c r="F34" i="1058"/>
  <c r="B34" i="1058"/>
  <c r="A34" i="1058"/>
  <c r="V32" i="1058"/>
  <c r="AL31" i="1058"/>
  <c r="AI31" i="1058"/>
  <c r="F31" i="1058"/>
  <c r="B31" i="1058"/>
  <c r="A31" i="1058"/>
  <c r="V29" i="1058"/>
  <c r="AL28" i="1058"/>
  <c r="AI28" i="1058"/>
  <c r="F28" i="1058"/>
  <c r="B28" i="1058"/>
  <c r="A28" i="1058"/>
  <c r="V26" i="1058"/>
  <c r="AL25" i="1058"/>
  <c r="AI25" i="1058"/>
  <c r="F25" i="1058"/>
  <c r="B25" i="1058"/>
  <c r="A25" i="1058"/>
  <c r="V23" i="1058"/>
  <c r="AL22" i="1058"/>
  <c r="AI22" i="1058"/>
  <c r="F22" i="1058"/>
  <c r="B22" i="1058"/>
  <c r="A22" i="1058"/>
  <c r="V20" i="1058"/>
  <c r="AL19" i="1058"/>
  <c r="AI19" i="1058"/>
  <c r="F19" i="1058"/>
  <c r="B19" i="1058"/>
  <c r="A19" i="1058"/>
  <c r="V17" i="1058"/>
  <c r="AL16" i="1058"/>
  <c r="AI16" i="1058"/>
  <c r="F16" i="1058"/>
  <c r="B16" i="1058"/>
  <c r="A16" i="1058"/>
  <c r="V14" i="1058"/>
  <c r="AL13" i="1058"/>
  <c r="AI13" i="1058"/>
  <c r="F13" i="1058"/>
  <c r="B13" i="1058"/>
  <c r="A13" i="1058"/>
  <c r="V11" i="1058"/>
  <c r="AL10" i="1058"/>
  <c r="AI10" i="1058"/>
  <c r="F10" i="1058"/>
  <c r="B10" i="1058"/>
  <c r="A10" i="1058"/>
  <c r="V8" i="1058"/>
  <c r="AL7" i="1058"/>
  <c r="AI7" i="1058"/>
  <c r="F7" i="1058"/>
  <c r="B7" i="1058"/>
  <c r="A7" i="1058"/>
  <c r="V5" i="1058"/>
  <c r="AL4" i="1058"/>
  <c r="AI4" i="1058"/>
  <c r="F4" i="1058"/>
  <c r="B4" i="1058"/>
  <c r="A4" i="1058"/>
  <c r="V2" i="1058"/>
  <c r="AS1" i="1058"/>
  <c r="CA43" i="1057"/>
  <c r="H12" i="844" s="1"/>
  <c r="BY43" i="1057"/>
  <c r="BJ43" i="1057"/>
  <c r="BG43" i="1057"/>
  <c r="BF43" i="1057"/>
  <c r="AY43" i="1057"/>
  <c r="AV43" i="1057"/>
  <c r="AK43" i="1057"/>
  <c r="AI43" i="1057"/>
  <c r="L94" i="1058"/>
  <c r="M94" i="1058"/>
  <c r="O94" i="1058"/>
  <c r="AN94" i="1058"/>
  <c r="AK94" i="1058"/>
  <c r="AG94" i="1058"/>
  <c r="AE94" i="1058"/>
  <c r="P94" i="1058"/>
  <c r="E94" i="1058"/>
  <c r="D94" i="1058"/>
  <c r="C94" i="1058"/>
  <c r="L91" i="1058"/>
  <c r="M91" i="1058"/>
  <c r="H91" i="1058"/>
  <c r="O91" i="1058"/>
  <c r="AN91" i="1058"/>
  <c r="AK91" i="1058"/>
  <c r="AG91" i="1058"/>
  <c r="AE91" i="1058"/>
  <c r="P91" i="1058"/>
  <c r="E91" i="1058"/>
  <c r="D91" i="1058"/>
  <c r="C91" i="1058"/>
  <c r="L88" i="1058"/>
  <c r="M88" i="1058"/>
  <c r="H88" i="1058"/>
  <c r="O88" i="1058"/>
  <c r="AN88" i="1058"/>
  <c r="AK88" i="1058"/>
  <c r="AG88" i="1058"/>
  <c r="AE88" i="1058"/>
  <c r="P88" i="1058"/>
  <c r="E88" i="1058"/>
  <c r="D88" i="1058"/>
  <c r="C88" i="1058"/>
  <c r="L85" i="1058"/>
  <c r="M85" i="1058"/>
  <c r="H85" i="1058"/>
  <c r="O85" i="1058"/>
  <c r="AN85" i="1058"/>
  <c r="AK85" i="1058"/>
  <c r="AG85" i="1058"/>
  <c r="AE85" i="1058"/>
  <c r="P85" i="1058"/>
  <c r="E85" i="1058"/>
  <c r="D85" i="1058"/>
  <c r="C85" i="1058"/>
  <c r="L82" i="1058"/>
  <c r="M82" i="1058"/>
  <c r="H82" i="1058"/>
  <c r="O82" i="1058"/>
  <c r="AN82" i="1058"/>
  <c r="AK82" i="1058"/>
  <c r="AG82" i="1058"/>
  <c r="AE82" i="1058"/>
  <c r="P82" i="1058"/>
  <c r="E82" i="1058"/>
  <c r="D82" i="1058"/>
  <c r="C82" i="1058"/>
  <c r="L79" i="1058"/>
  <c r="H79" i="1058"/>
  <c r="O79" i="1058"/>
  <c r="AN79" i="1058"/>
  <c r="AK79" i="1058"/>
  <c r="AG79" i="1058"/>
  <c r="AE79" i="1058"/>
  <c r="P79" i="1058"/>
  <c r="D79" i="1058"/>
  <c r="C79" i="1058"/>
  <c r="L76" i="1058"/>
  <c r="H76" i="1058"/>
  <c r="O76" i="1058"/>
  <c r="AN76" i="1058"/>
  <c r="AK76" i="1058"/>
  <c r="AG76" i="1058"/>
  <c r="AE76" i="1058"/>
  <c r="P76" i="1058"/>
  <c r="E76" i="1058"/>
  <c r="D76" i="1058"/>
  <c r="C76" i="1058"/>
  <c r="M73" i="1058"/>
  <c r="O73" i="1058"/>
  <c r="AN73" i="1058"/>
  <c r="AK73" i="1058"/>
  <c r="AG73" i="1058"/>
  <c r="AE73" i="1058"/>
  <c r="P73" i="1058"/>
  <c r="E73" i="1058"/>
  <c r="D73" i="1058"/>
  <c r="C73" i="1058"/>
  <c r="L70" i="1058"/>
  <c r="H70" i="1058"/>
  <c r="O70" i="1058"/>
  <c r="AN70" i="1058"/>
  <c r="AK70" i="1058"/>
  <c r="AG70" i="1058"/>
  <c r="AE70" i="1058"/>
  <c r="P70" i="1058"/>
  <c r="E70" i="1058"/>
  <c r="D70" i="1058"/>
  <c r="C70" i="1058"/>
  <c r="L67" i="1058"/>
  <c r="G67" i="1058"/>
  <c r="H67" i="1058"/>
  <c r="O67" i="1058"/>
  <c r="AN67" i="1058"/>
  <c r="AK67" i="1058"/>
  <c r="AG67" i="1058"/>
  <c r="AE67" i="1058"/>
  <c r="P67" i="1058"/>
  <c r="E67" i="1058"/>
  <c r="D67" i="1058"/>
  <c r="C67" i="1058"/>
  <c r="N64" i="1058"/>
  <c r="L64" i="1058"/>
  <c r="G64" i="1058"/>
  <c r="H64" i="1058"/>
  <c r="O64" i="1058"/>
  <c r="AN64" i="1058"/>
  <c r="AK64" i="1058"/>
  <c r="AG64" i="1058"/>
  <c r="AE64" i="1058"/>
  <c r="P64" i="1058"/>
  <c r="E64" i="1058"/>
  <c r="D64" i="1058"/>
  <c r="C64" i="1058"/>
  <c r="N61" i="1058"/>
  <c r="L61" i="1058"/>
  <c r="G61" i="1058"/>
  <c r="H61" i="1058"/>
  <c r="O61" i="1058"/>
  <c r="AN61" i="1058"/>
  <c r="AK61" i="1058"/>
  <c r="AG61" i="1058"/>
  <c r="AE61" i="1058"/>
  <c r="P61" i="1058"/>
  <c r="I61" i="1058"/>
  <c r="E61" i="1058"/>
  <c r="D61" i="1058"/>
  <c r="C61" i="1058"/>
  <c r="N58" i="1058"/>
  <c r="I58" i="1058"/>
  <c r="L58" i="1058"/>
  <c r="H58" i="1058"/>
  <c r="O58" i="1058"/>
  <c r="AN58" i="1058"/>
  <c r="AK58" i="1058"/>
  <c r="AG58" i="1058"/>
  <c r="AE58" i="1058"/>
  <c r="P58" i="1058"/>
  <c r="D58" i="1058"/>
  <c r="C58" i="1058"/>
  <c r="L55" i="1058"/>
  <c r="M55" i="1058"/>
  <c r="G55" i="1058"/>
  <c r="H55" i="1058"/>
  <c r="O55" i="1058"/>
  <c r="AN55" i="1058"/>
  <c r="AK55" i="1058"/>
  <c r="AG55" i="1058"/>
  <c r="AE55" i="1058"/>
  <c r="P55" i="1058"/>
  <c r="I55" i="1058"/>
  <c r="E55" i="1058"/>
  <c r="D55" i="1058"/>
  <c r="C55" i="1058"/>
  <c r="N52" i="1058"/>
  <c r="L52" i="1058"/>
  <c r="M52" i="1058"/>
  <c r="G52" i="1058"/>
  <c r="H52" i="1058"/>
  <c r="O52" i="1058"/>
  <c r="AN52" i="1058"/>
  <c r="AK52" i="1058"/>
  <c r="AG52" i="1058"/>
  <c r="AE52" i="1058"/>
  <c r="P52" i="1058"/>
  <c r="E52" i="1058"/>
  <c r="D52" i="1058"/>
  <c r="C52" i="1058"/>
  <c r="N49" i="1058"/>
  <c r="I49" i="1058"/>
  <c r="L49" i="1058"/>
  <c r="M49" i="1058"/>
  <c r="H49" i="1058"/>
  <c r="O49" i="1058"/>
  <c r="AN49" i="1058"/>
  <c r="AK49" i="1058"/>
  <c r="AG49" i="1058"/>
  <c r="AE49" i="1058"/>
  <c r="P49" i="1058"/>
  <c r="G49" i="1058"/>
  <c r="E49" i="1058"/>
  <c r="D49" i="1058"/>
  <c r="C49" i="1058"/>
  <c r="N46" i="1058"/>
  <c r="I46" i="1058"/>
  <c r="L46" i="1058"/>
  <c r="M46" i="1058"/>
  <c r="H46" i="1058"/>
  <c r="O46" i="1058"/>
  <c r="AN46" i="1058"/>
  <c r="AK46" i="1058"/>
  <c r="AG46" i="1058"/>
  <c r="AE46" i="1058"/>
  <c r="P46" i="1058"/>
  <c r="D46" i="1058"/>
  <c r="C46" i="1058"/>
  <c r="L43" i="1058"/>
  <c r="M43" i="1058"/>
  <c r="G43" i="1058"/>
  <c r="H43" i="1058"/>
  <c r="O43" i="1058"/>
  <c r="AN43" i="1058"/>
  <c r="AK43" i="1058"/>
  <c r="AG43" i="1058"/>
  <c r="AE43" i="1058"/>
  <c r="P43" i="1058"/>
  <c r="I43" i="1058"/>
  <c r="E43" i="1058"/>
  <c r="D43" i="1058"/>
  <c r="C43" i="1058"/>
  <c r="N40" i="1058"/>
  <c r="L40" i="1058"/>
  <c r="M40" i="1058"/>
  <c r="G40" i="1058"/>
  <c r="H40" i="1058"/>
  <c r="O40" i="1058"/>
  <c r="AN40" i="1058"/>
  <c r="AK40" i="1058"/>
  <c r="AG40" i="1058"/>
  <c r="AE40" i="1058"/>
  <c r="P40" i="1058"/>
  <c r="E40" i="1058"/>
  <c r="D40" i="1058"/>
  <c r="C40" i="1058"/>
  <c r="N37" i="1058"/>
  <c r="I37" i="1058"/>
  <c r="L37" i="1058"/>
  <c r="M37" i="1058"/>
  <c r="H37" i="1058"/>
  <c r="O37" i="1058"/>
  <c r="AN37" i="1058"/>
  <c r="AK37" i="1058"/>
  <c r="AG37" i="1058"/>
  <c r="AE37" i="1058"/>
  <c r="P37" i="1058"/>
  <c r="G37" i="1058"/>
  <c r="E37" i="1058"/>
  <c r="D37" i="1058"/>
  <c r="C37" i="1058"/>
  <c r="N34" i="1058"/>
  <c r="I34" i="1058"/>
  <c r="L34" i="1058"/>
  <c r="M34" i="1058"/>
  <c r="H34" i="1058"/>
  <c r="O34" i="1058"/>
  <c r="AN34" i="1058"/>
  <c r="AK34" i="1058"/>
  <c r="AG34" i="1058"/>
  <c r="AE34" i="1058"/>
  <c r="P34" i="1058"/>
  <c r="D34" i="1058"/>
  <c r="C34" i="1058"/>
  <c r="L31" i="1058"/>
  <c r="M31" i="1058"/>
  <c r="G31" i="1058"/>
  <c r="H31" i="1058"/>
  <c r="O31" i="1058"/>
  <c r="AN31" i="1058"/>
  <c r="AK31" i="1058"/>
  <c r="AG31" i="1058"/>
  <c r="AE31" i="1058"/>
  <c r="P31" i="1058"/>
  <c r="I31" i="1058"/>
  <c r="E31" i="1058"/>
  <c r="D31" i="1058"/>
  <c r="C31" i="1058"/>
  <c r="N28" i="1058"/>
  <c r="L28" i="1058"/>
  <c r="M28" i="1058"/>
  <c r="G28" i="1058"/>
  <c r="H28" i="1058"/>
  <c r="O28" i="1058"/>
  <c r="AN28" i="1058"/>
  <c r="AK28" i="1058"/>
  <c r="AG28" i="1058"/>
  <c r="AE28" i="1058"/>
  <c r="P28" i="1058"/>
  <c r="E28" i="1058"/>
  <c r="D28" i="1058"/>
  <c r="C28" i="1058"/>
  <c r="N25" i="1058"/>
  <c r="I25" i="1058"/>
  <c r="L25" i="1058"/>
  <c r="M25" i="1058"/>
  <c r="H25" i="1058"/>
  <c r="O25" i="1058"/>
  <c r="AN25" i="1058"/>
  <c r="AK25" i="1058"/>
  <c r="AG25" i="1058"/>
  <c r="AE25" i="1058"/>
  <c r="P25" i="1058"/>
  <c r="G25" i="1058"/>
  <c r="E25" i="1058"/>
  <c r="D25" i="1058"/>
  <c r="C25" i="1058"/>
  <c r="N22" i="1058"/>
  <c r="I22" i="1058"/>
  <c r="L22" i="1058"/>
  <c r="M22" i="1058"/>
  <c r="H22" i="1058"/>
  <c r="O22" i="1058"/>
  <c r="AN22" i="1058"/>
  <c r="AK22" i="1058"/>
  <c r="AG22" i="1058"/>
  <c r="AE22" i="1058"/>
  <c r="P22" i="1058"/>
  <c r="D22" i="1058"/>
  <c r="C22" i="1058"/>
  <c r="L19" i="1058"/>
  <c r="M19" i="1058"/>
  <c r="G19" i="1058"/>
  <c r="H19" i="1058"/>
  <c r="O19" i="1058"/>
  <c r="AN19" i="1058"/>
  <c r="AK19" i="1058"/>
  <c r="AG19" i="1058"/>
  <c r="AE19" i="1058"/>
  <c r="P19" i="1058"/>
  <c r="I19" i="1058"/>
  <c r="E19" i="1058"/>
  <c r="D19" i="1058"/>
  <c r="C19" i="1058"/>
  <c r="N16" i="1058"/>
  <c r="L16" i="1058"/>
  <c r="M16" i="1058"/>
  <c r="G16" i="1058"/>
  <c r="H16" i="1058"/>
  <c r="O16" i="1058"/>
  <c r="AN16" i="1058"/>
  <c r="AK16" i="1058"/>
  <c r="AG16" i="1058"/>
  <c r="AE16" i="1058"/>
  <c r="P16" i="1058"/>
  <c r="E16" i="1058"/>
  <c r="D16" i="1058"/>
  <c r="C16" i="1058"/>
  <c r="N13" i="1058"/>
  <c r="L13" i="1058"/>
  <c r="M13" i="1058"/>
  <c r="G13" i="1058"/>
  <c r="H13" i="1058"/>
  <c r="O13" i="1058"/>
  <c r="AN13" i="1058"/>
  <c r="AK13" i="1058"/>
  <c r="AG13" i="1058"/>
  <c r="AE13" i="1058"/>
  <c r="P13" i="1058"/>
  <c r="I13" i="1058"/>
  <c r="E13" i="1058"/>
  <c r="D13" i="1058"/>
  <c r="C13" i="1058"/>
  <c r="N10" i="1058"/>
  <c r="I10" i="1058"/>
  <c r="L10" i="1058"/>
  <c r="M10" i="1058"/>
  <c r="H10" i="1058"/>
  <c r="O10" i="1058"/>
  <c r="AN10" i="1058"/>
  <c r="AK10" i="1058"/>
  <c r="AG10" i="1058"/>
  <c r="AE10" i="1058"/>
  <c r="P10" i="1058"/>
  <c r="D10" i="1058"/>
  <c r="C10" i="1058"/>
  <c r="L7" i="1058"/>
  <c r="M7" i="1058"/>
  <c r="G7" i="1058"/>
  <c r="H7" i="1058"/>
  <c r="O7" i="1058"/>
  <c r="AN7" i="1058"/>
  <c r="AK7" i="1058"/>
  <c r="AG7" i="1058"/>
  <c r="AE7" i="1058"/>
  <c r="P7" i="1058"/>
  <c r="I7" i="1058"/>
  <c r="E7" i="1058"/>
  <c r="D7" i="1058"/>
  <c r="C7" i="1058"/>
  <c r="L4" i="1058"/>
  <c r="E4" i="1058"/>
  <c r="D4" i="1058"/>
  <c r="C4" i="1058"/>
  <c r="DR8" i="1057"/>
  <c r="AE7" i="1057"/>
  <c r="AL94" i="1056"/>
  <c r="AI94" i="1056"/>
  <c r="F94" i="1056"/>
  <c r="B94" i="1056"/>
  <c r="A94" i="1056"/>
  <c r="V92" i="1056"/>
  <c r="AL91" i="1056"/>
  <c r="AI91" i="1056"/>
  <c r="F91" i="1056"/>
  <c r="B91" i="1056"/>
  <c r="A91" i="1056"/>
  <c r="V89" i="1056"/>
  <c r="AL88" i="1056"/>
  <c r="AI88" i="1056"/>
  <c r="F88" i="1056"/>
  <c r="B88" i="1056"/>
  <c r="A88" i="1056"/>
  <c r="V86" i="1056"/>
  <c r="AL85" i="1056"/>
  <c r="AI85" i="1056"/>
  <c r="F85" i="1056"/>
  <c r="B85" i="1056"/>
  <c r="A85" i="1056"/>
  <c r="V83" i="1056"/>
  <c r="AL82" i="1056"/>
  <c r="AI82" i="1056"/>
  <c r="F82" i="1056"/>
  <c r="B82" i="1056"/>
  <c r="A82" i="1056"/>
  <c r="V80" i="1056"/>
  <c r="AL79" i="1056"/>
  <c r="AI79" i="1056"/>
  <c r="F79" i="1056"/>
  <c r="B79" i="1056"/>
  <c r="A79" i="1056"/>
  <c r="V77" i="1056"/>
  <c r="AL76" i="1056"/>
  <c r="AI76" i="1056"/>
  <c r="F76" i="1056"/>
  <c r="B76" i="1056"/>
  <c r="A76" i="1056"/>
  <c r="V74" i="1056"/>
  <c r="AL73" i="1056"/>
  <c r="AI73" i="1056"/>
  <c r="F73" i="1056"/>
  <c r="B73" i="1056"/>
  <c r="A73" i="1056"/>
  <c r="V71" i="1056"/>
  <c r="AL70" i="1056"/>
  <c r="AI70" i="1056"/>
  <c r="F70" i="1056"/>
  <c r="B70" i="1056"/>
  <c r="A70" i="1056"/>
  <c r="V68" i="1056"/>
  <c r="AL67" i="1056"/>
  <c r="AI67" i="1056"/>
  <c r="F67" i="1056"/>
  <c r="B67" i="1056"/>
  <c r="A67" i="1056"/>
  <c r="V65" i="1056"/>
  <c r="AL64" i="1056"/>
  <c r="AI64" i="1056"/>
  <c r="F64" i="1056"/>
  <c r="B64" i="1056"/>
  <c r="A64" i="1056"/>
  <c r="V62" i="1056"/>
  <c r="AL61" i="1056"/>
  <c r="AI61" i="1056"/>
  <c r="F61" i="1056"/>
  <c r="B61" i="1056"/>
  <c r="A61" i="1056"/>
  <c r="V59" i="1056"/>
  <c r="AL58" i="1056"/>
  <c r="AI58" i="1056"/>
  <c r="F58" i="1056"/>
  <c r="B58" i="1056"/>
  <c r="A58" i="1056"/>
  <c r="V56" i="1056"/>
  <c r="AL55" i="1056"/>
  <c r="AI55" i="1056"/>
  <c r="F55" i="1056"/>
  <c r="B55" i="1056"/>
  <c r="A55" i="1056"/>
  <c r="V53" i="1056"/>
  <c r="AL52" i="1056"/>
  <c r="AI52" i="1056"/>
  <c r="F52" i="1056"/>
  <c r="B52" i="1056"/>
  <c r="A52" i="1056"/>
  <c r="V50" i="1056"/>
  <c r="AL49" i="1056"/>
  <c r="AI49" i="1056"/>
  <c r="F49" i="1056"/>
  <c r="B49" i="1056"/>
  <c r="A49" i="1056"/>
  <c r="V47" i="1056"/>
  <c r="AL46" i="1056"/>
  <c r="AI46" i="1056"/>
  <c r="F46" i="1056"/>
  <c r="B46" i="1056"/>
  <c r="A46" i="1056"/>
  <c r="V44" i="1056"/>
  <c r="AL43" i="1056"/>
  <c r="AI43" i="1056"/>
  <c r="F43" i="1056"/>
  <c r="B43" i="1056"/>
  <c r="A43" i="1056"/>
  <c r="V41" i="1056"/>
  <c r="AL40" i="1056"/>
  <c r="AI40" i="1056"/>
  <c r="F40" i="1056"/>
  <c r="B40" i="1056"/>
  <c r="A40" i="1056"/>
  <c r="V38" i="1056"/>
  <c r="AL37" i="1056"/>
  <c r="AI37" i="1056"/>
  <c r="F37" i="1056"/>
  <c r="B37" i="1056"/>
  <c r="A37" i="1056"/>
  <c r="V35" i="1056"/>
  <c r="AL34" i="1056"/>
  <c r="AI34" i="1056"/>
  <c r="F34" i="1056"/>
  <c r="B34" i="1056"/>
  <c r="A34" i="1056"/>
  <c r="V32" i="1056"/>
  <c r="AL31" i="1056"/>
  <c r="AI31" i="1056"/>
  <c r="F31" i="1056"/>
  <c r="B31" i="1056"/>
  <c r="A31" i="1056"/>
  <c r="V29" i="1056"/>
  <c r="AL28" i="1056"/>
  <c r="AI28" i="1056"/>
  <c r="F28" i="1056"/>
  <c r="B28" i="1056"/>
  <c r="A28" i="1056"/>
  <c r="V26" i="1056"/>
  <c r="AL25" i="1056"/>
  <c r="AI25" i="1056"/>
  <c r="F25" i="1056"/>
  <c r="B25" i="1056"/>
  <c r="A25" i="1056"/>
  <c r="V23" i="1056"/>
  <c r="AL22" i="1056"/>
  <c r="AI22" i="1056"/>
  <c r="F22" i="1056"/>
  <c r="B22" i="1056"/>
  <c r="A22" i="1056"/>
  <c r="V20" i="1056"/>
  <c r="AL19" i="1056"/>
  <c r="AI19" i="1056"/>
  <c r="F19" i="1056"/>
  <c r="B19" i="1056"/>
  <c r="A19" i="1056"/>
  <c r="V17" i="1056"/>
  <c r="AL16" i="1056"/>
  <c r="AI16" i="1056"/>
  <c r="F16" i="1056"/>
  <c r="B16" i="1056"/>
  <c r="A16" i="1056"/>
  <c r="V14" i="1056"/>
  <c r="AL13" i="1056"/>
  <c r="AI13" i="1056"/>
  <c r="F13" i="1056"/>
  <c r="B13" i="1056"/>
  <c r="A13" i="1056"/>
  <c r="V11" i="1056"/>
  <c r="AL10" i="1056"/>
  <c r="AI10" i="1056"/>
  <c r="F10" i="1056"/>
  <c r="B10" i="1056"/>
  <c r="A10" i="1056"/>
  <c r="V8" i="1056"/>
  <c r="AL7" i="1056"/>
  <c r="AI7" i="1056"/>
  <c r="F7" i="1056"/>
  <c r="B7" i="1056"/>
  <c r="A7" i="1056"/>
  <c r="V5" i="1056"/>
  <c r="AL4" i="1056"/>
  <c r="AI4" i="1056"/>
  <c r="F4" i="1056"/>
  <c r="B4" i="1056"/>
  <c r="A4" i="1056"/>
  <c r="V2" i="1056"/>
  <c r="AS1" i="1056"/>
  <c r="CA43" i="1055"/>
  <c r="H11" i="844" s="1"/>
  <c r="BY43" i="1055"/>
  <c r="BJ43" i="1055"/>
  <c r="BG43" i="1055"/>
  <c r="BF43" i="1055"/>
  <c r="AY43" i="1055"/>
  <c r="AV43" i="1055"/>
  <c r="AK43" i="1055"/>
  <c r="AI43" i="1055"/>
  <c r="N94" i="1056"/>
  <c r="I94" i="1056"/>
  <c r="L94" i="1056"/>
  <c r="K94" i="1056"/>
  <c r="G94" i="1056"/>
  <c r="H94" i="1056"/>
  <c r="O94" i="1056"/>
  <c r="AN94" i="1056"/>
  <c r="AK94" i="1056"/>
  <c r="AG94" i="1056"/>
  <c r="AE94" i="1056"/>
  <c r="P94" i="1056"/>
  <c r="E94" i="1056"/>
  <c r="D94" i="1056"/>
  <c r="C94" i="1056"/>
  <c r="N91" i="1056"/>
  <c r="I91" i="1056"/>
  <c r="L91" i="1056"/>
  <c r="K91" i="1056"/>
  <c r="M91" i="1056"/>
  <c r="G91" i="1056"/>
  <c r="H91" i="1056"/>
  <c r="O91" i="1056"/>
  <c r="AN91" i="1056"/>
  <c r="AK91" i="1056"/>
  <c r="AG91" i="1056"/>
  <c r="AE91" i="1056"/>
  <c r="P91" i="1056"/>
  <c r="E91" i="1056"/>
  <c r="D91" i="1056"/>
  <c r="C91" i="1056"/>
  <c r="N88" i="1056"/>
  <c r="L88" i="1056"/>
  <c r="M88" i="1056"/>
  <c r="G88" i="1056"/>
  <c r="H88" i="1056"/>
  <c r="O88" i="1056"/>
  <c r="AN88" i="1056"/>
  <c r="AK88" i="1056"/>
  <c r="AG88" i="1056"/>
  <c r="AE88" i="1056"/>
  <c r="P88" i="1056"/>
  <c r="I88" i="1056"/>
  <c r="E88" i="1056"/>
  <c r="D88" i="1056"/>
  <c r="C88" i="1056"/>
  <c r="N85" i="1056"/>
  <c r="I85" i="1056"/>
  <c r="L85" i="1056"/>
  <c r="M85" i="1056"/>
  <c r="G85" i="1056"/>
  <c r="H85" i="1056"/>
  <c r="O85" i="1056"/>
  <c r="AN85" i="1056"/>
  <c r="AK85" i="1056"/>
  <c r="AG85" i="1056"/>
  <c r="AE85" i="1056"/>
  <c r="P85" i="1056"/>
  <c r="E85" i="1056"/>
  <c r="D85" i="1056"/>
  <c r="C85" i="1056"/>
  <c r="N82" i="1056"/>
  <c r="I82" i="1056"/>
  <c r="L82" i="1056"/>
  <c r="M82" i="1056"/>
  <c r="H82" i="1056"/>
  <c r="O82" i="1056"/>
  <c r="AN82" i="1056"/>
  <c r="AK82" i="1056"/>
  <c r="AG82" i="1056"/>
  <c r="AE82" i="1056"/>
  <c r="P82" i="1056"/>
  <c r="G82" i="1056"/>
  <c r="E82" i="1056"/>
  <c r="D82" i="1056"/>
  <c r="C82" i="1056"/>
  <c r="N79" i="1056"/>
  <c r="I79" i="1056"/>
  <c r="L79" i="1056"/>
  <c r="M79" i="1056"/>
  <c r="G79" i="1056"/>
  <c r="H79" i="1056"/>
  <c r="O79" i="1056"/>
  <c r="AN79" i="1056"/>
  <c r="AK79" i="1056"/>
  <c r="AG79" i="1056"/>
  <c r="AE79" i="1056"/>
  <c r="P79" i="1056"/>
  <c r="E79" i="1056"/>
  <c r="D79" i="1056"/>
  <c r="C79" i="1056"/>
  <c r="N76" i="1056"/>
  <c r="L76" i="1056"/>
  <c r="M76" i="1056"/>
  <c r="G76" i="1056"/>
  <c r="H76" i="1056"/>
  <c r="O76" i="1056"/>
  <c r="AN76" i="1056"/>
  <c r="AK76" i="1056"/>
  <c r="AG76" i="1056"/>
  <c r="AE76" i="1056"/>
  <c r="P76" i="1056"/>
  <c r="I76" i="1056"/>
  <c r="E76" i="1056"/>
  <c r="D76" i="1056"/>
  <c r="C76" i="1056"/>
  <c r="N73" i="1056"/>
  <c r="I73" i="1056"/>
  <c r="L73" i="1056"/>
  <c r="M73" i="1056"/>
  <c r="G73" i="1056"/>
  <c r="H73" i="1056"/>
  <c r="O73" i="1056"/>
  <c r="AN73" i="1056"/>
  <c r="AK73" i="1056"/>
  <c r="AG73" i="1056"/>
  <c r="AE73" i="1056"/>
  <c r="P73" i="1056"/>
  <c r="E73" i="1056"/>
  <c r="D73" i="1056"/>
  <c r="C73" i="1056"/>
  <c r="N70" i="1056"/>
  <c r="I70" i="1056"/>
  <c r="L70" i="1056"/>
  <c r="M70" i="1056"/>
  <c r="H70" i="1056"/>
  <c r="O70" i="1056"/>
  <c r="AN70" i="1056"/>
  <c r="AK70" i="1056"/>
  <c r="AG70" i="1056"/>
  <c r="AE70" i="1056"/>
  <c r="P70" i="1056"/>
  <c r="G70" i="1056"/>
  <c r="E70" i="1056"/>
  <c r="D70" i="1056"/>
  <c r="C70" i="1056"/>
  <c r="N67" i="1056"/>
  <c r="I67" i="1056"/>
  <c r="L67" i="1056"/>
  <c r="M67" i="1056"/>
  <c r="G67" i="1056"/>
  <c r="H67" i="1056"/>
  <c r="O67" i="1056"/>
  <c r="AN67" i="1056"/>
  <c r="AK67" i="1056"/>
  <c r="AG67" i="1056"/>
  <c r="AE67" i="1056"/>
  <c r="P67" i="1056"/>
  <c r="E67" i="1056"/>
  <c r="D67" i="1056"/>
  <c r="C67" i="1056"/>
  <c r="N64" i="1056"/>
  <c r="L64" i="1056"/>
  <c r="M64" i="1056"/>
  <c r="G64" i="1056"/>
  <c r="H64" i="1056"/>
  <c r="O64" i="1056"/>
  <c r="AN64" i="1056"/>
  <c r="AK64" i="1056"/>
  <c r="AG64" i="1056"/>
  <c r="AE64" i="1056"/>
  <c r="P64" i="1056"/>
  <c r="I64" i="1056"/>
  <c r="E64" i="1056"/>
  <c r="D64" i="1056"/>
  <c r="C64" i="1056"/>
  <c r="N61" i="1056"/>
  <c r="I61" i="1056"/>
  <c r="L61" i="1056"/>
  <c r="M61" i="1056"/>
  <c r="G61" i="1056"/>
  <c r="H61" i="1056"/>
  <c r="O61" i="1056"/>
  <c r="AN61" i="1056"/>
  <c r="AK61" i="1056"/>
  <c r="AG61" i="1056"/>
  <c r="AE61" i="1056"/>
  <c r="P61" i="1056"/>
  <c r="E61" i="1056"/>
  <c r="D61" i="1056"/>
  <c r="C61" i="1056"/>
  <c r="N58" i="1056"/>
  <c r="I58" i="1056"/>
  <c r="L58" i="1056"/>
  <c r="M58" i="1056"/>
  <c r="H58" i="1056"/>
  <c r="O58" i="1056"/>
  <c r="AN58" i="1056"/>
  <c r="AK58" i="1056"/>
  <c r="AG58" i="1056"/>
  <c r="AE58" i="1056"/>
  <c r="P58" i="1056"/>
  <c r="G58" i="1056"/>
  <c r="E58" i="1056"/>
  <c r="D58" i="1056"/>
  <c r="C58" i="1056"/>
  <c r="N55" i="1056"/>
  <c r="I55" i="1056"/>
  <c r="L55" i="1056"/>
  <c r="M55" i="1056"/>
  <c r="G55" i="1056"/>
  <c r="H55" i="1056"/>
  <c r="O55" i="1056"/>
  <c r="AN55" i="1056"/>
  <c r="AK55" i="1056"/>
  <c r="AG55" i="1056"/>
  <c r="AE55" i="1056"/>
  <c r="P55" i="1056"/>
  <c r="E55" i="1056"/>
  <c r="D55" i="1056"/>
  <c r="C55" i="1056"/>
  <c r="N52" i="1056"/>
  <c r="L52" i="1056"/>
  <c r="M52" i="1056"/>
  <c r="G52" i="1056"/>
  <c r="H52" i="1056"/>
  <c r="O52" i="1056"/>
  <c r="AN52" i="1056"/>
  <c r="AK52" i="1056"/>
  <c r="AG52" i="1056"/>
  <c r="AE52" i="1056"/>
  <c r="P52" i="1056"/>
  <c r="I52" i="1056"/>
  <c r="E52" i="1056"/>
  <c r="D52" i="1056"/>
  <c r="C52" i="1056"/>
  <c r="L49" i="1056"/>
  <c r="M49" i="1056"/>
  <c r="H49" i="1056"/>
  <c r="O49" i="1056"/>
  <c r="AN49" i="1056"/>
  <c r="AK49" i="1056"/>
  <c r="AG49" i="1056"/>
  <c r="AE49" i="1056"/>
  <c r="P49" i="1056"/>
  <c r="E49" i="1056"/>
  <c r="D49" i="1056"/>
  <c r="C49" i="1056"/>
  <c r="L46" i="1056"/>
  <c r="M46" i="1056"/>
  <c r="H46" i="1056"/>
  <c r="O46" i="1056"/>
  <c r="AN46" i="1056"/>
  <c r="AK46" i="1056"/>
  <c r="AG46" i="1056"/>
  <c r="AE46" i="1056"/>
  <c r="P46" i="1056"/>
  <c r="E46" i="1056"/>
  <c r="D46" i="1056"/>
  <c r="C46" i="1056"/>
  <c r="L43" i="1056"/>
  <c r="G43" i="1056"/>
  <c r="H43" i="1056"/>
  <c r="AN43" i="1056"/>
  <c r="AK43" i="1056"/>
  <c r="AG43" i="1056"/>
  <c r="AE43" i="1056"/>
  <c r="P43" i="1056"/>
  <c r="O43" i="1056"/>
  <c r="M43" i="1056"/>
  <c r="K43" i="1056"/>
  <c r="E43" i="1056"/>
  <c r="D43" i="1056"/>
  <c r="C43" i="1056"/>
  <c r="I40" i="1056"/>
  <c r="K40" i="1056"/>
  <c r="M40" i="1056"/>
  <c r="G40" i="1056"/>
  <c r="H40" i="1056"/>
  <c r="O40" i="1056"/>
  <c r="AN40" i="1056"/>
  <c r="AK40" i="1056"/>
  <c r="AG40" i="1056"/>
  <c r="AE40" i="1056"/>
  <c r="P40" i="1056"/>
  <c r="E40" i="1056"/>
  <c r="D40" i="1056"/>
  <c r="C40" i="1056"/>
  <c r="M37" i="1056"/>
  <c r="G37" i="1056"/>
  <c r="O37" i="1056"/>
  <c r="AN37" i="1056"/>
  <c r="AK37" i="1056"/>
  <c r="AG37" i="1056"/>
  <c r="AE37" i="1056"/>
  <c r="P37" i="1056"/>
  <c r="K37" i="1056"/>
  <c r="H37" i="1056"/>
  <c r="E37" i="1056"/>
  <c r="D37" i="1056"/>
  <c r="C37" i="1056"/>
  <c r="I34" i="1056"/>
  <c r="K34" i="1056"/>
  <c r="M34" i="1056"/>
  <c r="G34" i="1056"/>
  <c r="H34" i="1056"/>
  <c r="O34" i="1056"/>
  <c r="AN34" i="1056"/>
  <c r="AK34" i="1056"/>
  <c r="AG34" i="1056"/>
  <c r="AE34" i="1056"/>
  <c r="P34" i="1056"/>
  <c r="E34" i="1056"/>
  <c r="D34" i="1056"/>
  <c r="C34" i="1056"/>
  <c r="M31" i="1056"/>
  <c r="G31" i="1056"/>
  <c r="O31" i="1056"/>
  <c r="AN31" i="1056"/>
  <c r="AK31" i="1056"/>
  <c r="AG31" i="1056"/>
  <c r="AE31" i="1056"/>
  <c r="P31" i="1056"/>
  <c r="K31" i="1056"/>
  <c r="H31" i="1056"/>
  <c r="E31" i="1056"/>
  <c r="D31" i="1056"/>
  <c r="C31" i="1056"/>
  <c r="I28" i="1056"/>
  <c r="K28" i="1056"/>
  <c r="M28" i="1056"/>
  <c r="G28" i="1056"/>
  <c r="H28" i="1056"/>
  <c r="O28" i="1056"/>
  <c r="AN28" i="1056"/>
  <c r="AK28" i="1056"/>
  <c r="AG28" i="1056"/>
  <c r="AE28" i="1056"/>
  <c r="P28" i="1056"/>
  <c r="E28" i="1056"/>
  <c r="D28" i="1056"/>
  <c r="C28" i="1056"/>
  <c r="M25" i="1056"/>
  <c r="G25" i="1056"/>
  <c r="O25" i="1056"/>
  <c r="AN25" i="1056"/>
  <c r="AK25" i="1056"/>
  <c r="AG25" i="1056"/>
  <c r="AE25" i="1056"/>
  <c r="P25" i="1056"/>
  <c r="K25" i="1056"/>
  <c r="H25" i="1056"/>
  <c r="E25" i="1056"/>
  <c r="D25" i="1056"/>
  <c r="C25" i="1056"/>
  <c r="I22" i="1056"/>
  <c r="K22" i="1056"/>
  <c r="M22" i="1056"/>
  <c r="G22" i="1056"/>
  <c r="H22" i="1056"/>
  <c r="O22" i="1056"/>
  <c r="AN22" i="1056"/>
  <c r="AK22" i="1056"/>
  <c r="AG22" i="1056"/>
  <c r="AE22" i="1056"/>
  <c r="P22" i="1056"/>
  <c r="E22" i="1056"/>
  <c r="D22" i="1056"/>
  <c r="C22" i="1056"/>
  <c r="M19" i="1056"/>
  <c r="G19" i="1056"/>
  <c r="O19" i="1056"/>
  <c r="AN19" i="1056"/>
  <c r="AK19" i="1056"/>
  <c r="AG19" i="1056"/>
  <c r="AE19" i="1056"/>
  <c r="P19" i="1056"/>
  <c r="K19" i="1056"/>
  <c r="H19" i="1056"/>
  <c r="E19" i="1056"/>
  <c r="D19" i="1056"/>
  <c r="C19" i="1056"/>
  <c r="N16" i="1056"/>
  <c r="I16" i="1056"/>
  <c r="K16" i="1056"/>
  <c r="M16" i="1056"/>
  <c r="G16" i="1056"/>
  <c r="H16" i="1056"/>
  <c r="O16" i="1056"/>
  <c r="AN16" i="1056"/>
  <c r="AK16" i="1056"/>
  <c r="AG16" i="1056"/>
  <c r="AE16" i="1056"/>
  <c r="P16" i="1056"/>
  <c r="E16" i="1056"/>
  <c r="D16" i="1056"/>
  <c r="C16" i="1056"/>
  <c r="I13" i="1056"/>
  <c r="L13" i="1056"/>
  <c r="M13" i="1056"/>
  <c r="G13" i="1056"/>
  <c r="H13" i="1056"/>
  <c r="AN13" i="1056"/>
  <c r="AK13" i="1056"/>
  <c r="AG13" i="1056"/>
  <c r="AE13" i="1056"/>
  <c r="P13" i="1056"/>
  <c r="O13" i="1056"/>
  <c r="N13" i="1056"/>
  <c r="K13" i="1056"/>
  <c r="E13" i="1056"/>
  <c r="D13" i="1056"/>
  <c r="C13" i="1056"/>
  <c r="I10" i="1056"/>
  <c r="L10" i="1056"/>
  <c r="M10" i="1056"/>
  <c r="G10" i="1056"/>
  <c r="H10" i="1056"/>
  <c r="AN10" i="1056"/>
  <c r="AK10" i="1056"/>
  <c r="AG10" i="1056"/>
  <c r="AE10" i="1056"/>
  <c r="P10" i="1056"/>
  <c r="O10" i="1056"/>
  <c r="N10" i="1056"/>
  <c r="K10" i="1056"/>
  <c r="E10" i="1056"/>
  <c r="D10" i="1056"/>
  <c r="C10" i="1056"/>
  <c r="I7" i="1056"/>
  <c r="L7" i="1056"/>
  <c r="M7" i="1056"/>
  <c r="G7" i="1056"/>
  <c r="H7" i="1056"/>
  <c r="AN7" i="1056"/>
  <c r="AK7" i="1056"/>
  <c r="AG7" i="1056"/>
  <c r="AE7" i="1056"/>
  <c r="P7" i="1056"/>
  <c r="O7" i="1056"/>
  <c r="N7" i="1056"/>
  <c r="K7" i="1056"/>
  <c r="E7" i="1056"/>
  <c r="D7" i="1056"/>
  <c r="C7" i="1056"/>
  <c r="L4" i="1056"/>
  <c r="E4" i="1056"/>
  <c r="D4" i="1056"/>
  <c r="C4" i="1056"/>
  <c r="DR8" i="1055"/>
  <c r="AE7" i="1055"/>
  <c r="AL94" i="1054"/>
  <c r="AI94" i="1054"/>
  <c r="F94" i="1054"/>
  <c r="B94" i="1054"/>
  <c r="A94" i="1054"/>
  <c r="V92" i="1054"/>
  <c r="AL91" i="1054"/>
  <c r="AI91" i="1054"/>
  <c r="F91" i="1054"/>
  <c r="B91" i="1054"/>
  <c r="A91" i="1054"/>
  <c r="V89" i="1054"/>
  <c r="AL88" i="1054"/>
  <c r="AI88" i="1054"/>
  <c r="F88" i="1054"/>
  <c r="B88" i="1054"/>
  <c r="A88" i="1054"/>
  <c r="V86" i="1054"/>
  <c r="AL85" i="1054"/>
  <c r="AI85" i="1054"/>
  <c r="F85" i="1054"/>
  <c r="B85" i="1054"/>
  <c r="A85" i="1054"/>
  <c r="V83" i="1054"/>
  <c r="AL82" i="1054"/>
  <c r="AI82" i="1054"/>
  <c r="F82" i="1054"/>
  <c r="B82" i="1054"/>
  <c r="A82" i="1054"/>
  <c r="V80" i="1054"/>
  <c r="AL79" i="1054"/>
  <c r="AI79" i="1054"/>
  <c r="F79" i="1054"/>
  <c r="B79" i="1054"/>
  <c r="A79" i="1054"/>
  <c r="V77" i="1054"/>
  <c r="AL76" i="1054"/>
  <c r="AI76" i="1054"/>
  <c r="F76" i="1054"/>
  <c r="B76" i="1054"/>
  <c r="A76" i="1054"/>
  <c r="V74" i="1054"/>
  <c r="AL73" i="1054"/>
  <c r="AI73" i="1054"/>
  <c r="F73" i="1054"/>
  <c r="B73" i="1054"/>
  <c r="A73" i="1054"/>
  <c r="V71" i="1054"/>
  <c r="AL70" i="1054"/>
  <c r="AI70" i="1054"/>
  <c r="F70" i="1054"/>
  <c r="B70" i="1054"/>
  <c r="A70" i="1054"/>
  <c r="V68" i="1054"/>
  <c r="AL67" i="1054"/>
  <c r="AI67" i="1054"/>
  <c r="F67" i="1054"/>
  <c r="B67" i="1054"/>
  <c r="A67" i="1054"/>
  <c r="V65" i="1054"/>
  <c r="AL64" i="1054"/>
  <c r="AI64" i="1054"/>
  <c r="F64" i="1054"/>
  <c r="B64" i="1054"/>
  <c r="A64" i="1054"/>
  <c r="V62" i="1054"/>
  <c r="AL61" i="1054"/>
  <c r="AI61" i="1054"/>
  <c r="F61" i="1054"/>
  <c r="B61" i="1054"/>
  <c r="A61" i="1054"/>
  <c r="V59" i="1054"/>
  <c r="AL58" i="1054"/>
  <c r="AI58" i="1054"/>
  <c r="F58" i="1054"/>
  <c r="B58" i="1054"/>
  <c r="A58" i="1054"/>
  <c r="V56" i="1054"/>
  <c r="AL55" i="1054"/>
  <c r="AI55" i="1054"/>
  <c r="F55" i="1054"/>
  <c r="B55" i="1054"/>
  <c r="A55" i="1054"/>
  <c r="V53" i="1054"/>
  <c r="AL52" i="1054"/>
  <c r="AI52" i="1054"/>
  <c r="F52" i="1054"/>
  <c r="B52" i="1054"/>
  <c r="A52" i="1054"/>
  <c r="V50" i="1054"/>
  <c r="AL49" i="1054"/>
  <c r="AI49" i="1054"/>
  <c r="F49" i="1054"/>
  <c r="B49" i="1054"/>
  <c r="A49" i="1054"/>
  <c r="V47" i="1054"/>
  <c r="AL46" i="1054"/>
  <c r="AI46" i="1054"/>
  <c r="F46" i="1054"/>
  <c r="B46" i="1054"/>
  <c r="A46" i="1054"/>
  <c r="V44" i="1054"/>
  <c r="AL43" i="1054"/>
  <c r="AI43" i="1054"/>
  <c r="F43" i="1054"/>
  <c r="B43" i="1054"/>
  <c r="A43" i="1054"/>
  <c r="V41" i="1054"/>
  <c r="AL40" i="1054"/>
  <c r="AI40" i="1054"/>
  <c r="F40" i="1054"/>
  <c r="B40" i="1054"/>
  <c r="A40" i="1054"/>
  <c r="V38" i="1054"/>
  <c r="AL37" i="1054"/>
  <c r="AI37" i="1054"/>
  <c r="F37" i="1054"/>
  <c r="B37" i="1054"/>
  <c r="A37" i="1054"/>
  <c r="V35" i="1054"/>
  <c r="AL34" i="1054"/>
  <c r="AI34" i="1054"/>
  <c r="F34" i="1054"/>
  <c r="B34" i="1054"/>
  <c r="A34" i="1054"/>
  <c r="V32" i="1054"/>
  <c r="AL31" i="1054"/>
  <c r="AI31" i="1054"/>
  <c r="F31" i="1054"/>
  <c r="B31" i="1054"/>
  <c r="A31" i="1054"/>
  <c r="V29" i="1054"/>
  <c r="AL28" i="1054"/>
  <c r="AI28" i="1054"/>
  <c r="F28" i="1054"/>
  <c r="B28" i="1054"/>
  <c r="A28" i="1054"/>
  <c r="V26" i="1054"/>
  <c r="AL25" i="1054"/>
  <c r="AI25" i="1054"/>
  <c r="F25" i="1054"/>
  <c r="B25" i="1054"/>
  <c r="A25" i="1054"/>
  <c r="V23" i="1054"/>
  <c r="AL22" i="1054"/>
  <c r="AI22" i="1054"/>
  <c r="F22" i="1054"/>
  <c r="B22" i="1054"/>
  <c r="A22" i="1054"/>
  <c r="V20" i="1054"/>
  <c r="AL19" i="1054"/>
  <c r="AI19" i="1054"/>
  <c r="F19" i="1054"/>
  <c r="B19" i="1054"/>
  <c r="A19" i="1054"/>
  <c r="V17" i="1054"/>
  <c r="AL16" i="1054"/>
  <c r="AI16" i="1054"/>
  <c r="F16" i="1054"/>
  <c r="B16" i="1054"/>
  <c r="A16" i="1054"/>
  <c r="V14" i="1054"/>
  <c r="AL13" i="1054"/>
  <c r="AI13" i="1054"/>
  <c r="F13" i="1054"/>
  <c r="B13" i="1054"/>
  <c r="A13" i="1054"/>
  <c r="V11" i="1054"/>
  <c r="AL10" i="1054"/>
  <c r="AI10" i="1054"/>
  <c r="F10" i="1054"/>
  <c r="B10" i="1054"/>
  <c r="A10" i="1054"/>
  <c r="V8" i="1054"/>
  <c r="AL7" i="1054"/>
  <c r="AI7" i="1054"/>
  <c r="F7" i="1054"/>
  <c r="B7" i="1054"/>
  <c r="A7" i="1054"/>
  <c r="V5" i="1054"/>
  <c r="AL4" i="1054"/>
  <c r="AI4" i="1054"/>
  <c r="F4" i="1054"/>
  <c r="B4" i="1054"/>
  <c r="A4" i="1054"/>
  <c r="V2" i="1054"/>
  <c r="AS1" i="1054"/>
  <c r="CA43" i="1053"/>
  <c r="H10" i="844" s="1"/>
  <c r="BY43" i="1053"/>
  <c r="BJ43" i="1053"/>
  <c r="BG43" i="1053"/>
  <c r="BF43" i="1053"/>
  <c r="AY43" i="1053"/>
  <c r="AV43" i="1053"/>
  <c r="AK43" i="1053"/>
  <c r="AI43" i="1053"/>
  <c r="I94" i="1054"/>
  <c r="K94" i="1054"/>
  <c r="M94" i="1054"/>
  <c r="G94" i="1054"/>
  <c r="H94" i="1054"/>
  <c r="O94" i="1054"/>
  <c r="AN94" i="1054"/>
  <c r="AK94" i="1054"/>
  <c r="AG94" i="1054"/>
  <c r="AE94" i="1054"/>
  <c r="P94" i="1054"/>
  <c r="E94" i="1054"/>
  <c r="D94" i="1054"/>
  <c r="C94" i="1054"/>
  <c r="M91" i="1054"/>
  <c r="G91" i="1054"/>
  <c r="H91" i="1054"/>
  <c r="O91" i="1054"/>
  <c r="AN91" i="1054"/>
  <c r="AK91" i="1054"/>
  <c r="AG91" i="1054"/>
  <c r="AE91" i="1054"/>
  <c r="P91" i="1054"/>
  <c r="K91" i="1054"/>
  <c r="E91" i="1054"/>
  <c r="D91" i="1054"/>
  <c r="C91" i="1054"/>
  <c r="I88" i="1054"/>
  <c r="K88" i="1054"/>
  <c r="M88" i="1054"/>
  <c r="G88" i="1054"/>
  <c r="H88" i="1054"/>
  <c r="O88" i="1054"/>
  <c r="AN88" i="1054"/>
  <c r="AK88" i="1054"/>
  <c r="AG88" i="1054"/>
  <c r="AE88" i="1054"/>
  <c r="P88" i="1054"/>
  <c r="E88" i="1054"/>
  <c r="D88" i="1054"/>
  <c r="C88" i="1054"/>
  <c r="M85" i="1054"/>
  <c r="G85" i="1054"/>
  <c r="H85" i="1054"/>
  <c r="O85" i="1054"/>
  <c r="AN85" i="1054"/>
  <c r="AK85" i="1054"/>
  <c r="AG85" i="1054"/>
  <c r="AE85" i="1054"/>
  <c r="P85" i="1054"/>
  <c r="K85" i="1054"/>
  <c r="E85" i="1054"/>
  <c r="D85" i="1054"/>
  <c r="C85" i="1054"/>
  <c r="N82" i="1054"/>
  <c r="L82" i="1054"/>
  <c r="K82" i="1054"/>
  <c r="M82" i="1054"/>
  <c r="G82" i="1054"/>
  <c r="H82" i="1054"/>
  <c r="O82" i="1054"/>
  <c r="AN82" i="1054"/>
  <c r="AK82" i="1054"/>
  <c r="AG82" i="1054"/>
  <c r="AE82" i="1054"/>
  <c r="P82" i="1054"/>
  <c r="E82" i="1054"/>
  <c r="D82" i="1054"/>
  <c r="C82" i="1054"/>
  <c r="L79" i="1054"/>
  <c r="G79" i="1054"/>
  <c r="H79" i="1054"/>
  <c r="AN79" i="1054"/>
  <c r="AK79" i="1054"/>
  <c r="AG79" i="1054"/>
  <c r="AE79" i="1054"/>
  <c r="P79" i="1054"/>
  <c r="O79" i="1054"/>
  <c r="M79" i="1054"/>
  <c r="K79" i="1054"/>
  <c r="E79" i="1054"/>
  <c r="D79" i="1054"/>
  <c r="C79" i="1054"/>
  <c r="N76" i="1054"/>
  <c r="L76" i="1054"/>
  <c r="K76" i="1054"/>
  <c r="M76" i="1054"/>
  <c r="G76" i="1054"/>
  <c r="H76" i="1054"/>
  <c r="O76" i="1054"/>
  <c r="AN76" i="1054"/>
  <c r="AK76" i="1054"/>
  <c r="AG76" i="1054"/>
  <c r="AE76" i="1054"/>
  <c r="P76" i="1054"/>
  <c r="E76" i="1054"/>
  <c r="D76" i="1054"/>
  <c r="C76" i="1054"/>
  <c r="L73" i="1054"/>
  <c r="M73" i="1054"/>
  <c r="G73" i="1054"/>
  <c r="H73" i="1054"/>
  <c r="O73" i="1054"/>
  <c r="AN73" i="1054"/>
  <c r="AK73" i="1054"/>
  <c r="AG73" i="1054"/>
  <c r="AE73" i="1054"/>
  <c r="P73" i="1054"/>
  <c r="K73" i="1054"/>
  <c r="E73" i="1054"/>
  <c r="D73" i="1054"/>
  <c r="C73" i="1054"/>
  <c r="I70" i="1054"/>
  <c r="L70" i="1054"/>
  <c r="K70" i="1054"/>
  <c r="M70" i="1054"/>
  <c r="G70" i="1054"/>
  <c r="H70" i="1054"/>
  <c r="AN70" i="1054"/>
  <c r="AK70" i="1054"/>
  <c r="AG70" i="1054"/>
  <c r="AE70" i="1054"/>
  <c r="P70" i="1054"/>
  <c r="O70" i="1054"/>
  <c r="N70" i="1054"/>
  <c r="E70" i="1054"/>
  <c r="D70" i="1054"/>
  <c r="C70" i="1054"/>
  <c r="N67" i="1054"/>
  <c r="I67" i="1054"/>
  <c r="L67" i="1054"/>
  <c r="K67" i="1054"/>
  <c r="M67" i="1054"/>
  <c r="G67" i="1054"/>
  <c r="H67" i="1054"/>
  <c r="O67" i="1054"/>
  <c r="AN67" i="1054"/>
  <c r="AK67" i="1054"/>
  <c r="AG67" i="1054"/>
  <c r="AE67" i="1054"/>
  <c r="P67" i="1054"/>
  <c r="E67" i="1054"/>
  <c r="D67" i="1054"/>
  <c r="C67" i="1054"/>
  <c r="N64" i="1054"/>
  <c r="I64" i="1054"/>
  <c r="L64" i="1054"/>
  <c r="M64" i="1054"/>
  <c r="G64" i="1054"/>
  <c r="H64" i="1054"/>
  <c r="O64" i="1054"/>
  <c r="AN64" i="1054"/>
  <c r="AK64" i="1054"/>
  <c r="AG64" i="1054"/>
  <c r="AE64" i="1054"/>
  <c r="P64" i="1054"/>
  <c r="E64" i="1054"/>
  <c r="D64" i="1054"/>
  <c r="C64" i="1054"/>
  <c r="N61" i="1054"/>
  <c r="L61" i="1054"/>
  <c r="M61" i="1054"/>
  <c r="G61" i="1054"/>
  <c r="H61" i="1054"/>
  <c r="O61" i="1054"/>
  <c r="AN61" i="1054"/>
  <c r="AK61" i="1054"/>
  <c r="AG61" i="1054"/>
  <c r="AE61" i="1054"/>
  <c r="P61" i="1054"/>
  <c r="I61" i="1054"/>
  <c r="E61" i="1054"/>
  <c r="D61" i="1054"/>
  <c r="C61" i="1054"/>
  <c r="N58" i="1054"/>
  <c r="I58" i="1054"/>
  <c r="L58" i="1054"/>
  <c r="M58" i="1054"/>
  <c r="G58" i="1054"/>
  <c r="H58" i="1054"/>
  <c r="O58" i="1054"/>
  <c r="AN58" i="1054"/>
  <c r="AK58" i="1054"/>
  <c r="AG58" i="1054"/>
  <c r="AE58" i="1054"/>
  <c r="P58" i="1054"/>
  <c r="E58" i="1054"/>
  <c r="D58" i="1054"/>
  <c r="C58" i="1054"/>
  <c r="N55" i="1054"/>
  <c r="L55" i="1054"/>
  <c r="M55" i="1054"/>
  <c r="G55" i="1054"/>
  <c r="H55" i="1054"/>
  <c r="O55" i="1054"/>
  <c r="AN55" i="1054"/>
  <c r="AK55" i="1054"/>
  <c r="AG55" i="1054"/>
  <c r="AE55" i="1054"/>
  <c r="P55" i="1054"/>
  <c r="I55" i="1054"/>
  <c r="E55" i="1054"/>
  <c r="D55" i="1054"/>
  <c r="C55" i="1054"/>
  <c r="N52" i="1054"/>
  <c r="I52" i="1054"/>
  <c r="L52" i="1054"/>
  <c r="M52" i="1054"/>
  <c r="G52" i="1054"/>
  <c r="H52" i="1054"/>
  <c r="O52" i="1054"/>
  <c r="AN52" i="1054"/>
  <c r="AK52" i="1054"/>
  <c r="AG52" i="1054"/>
  <c r="AE52" i="1054"/>
  <c r="P52" i="1054"/>
  <c r="E52" i="1054"/>
  <c r="D52" i="1054"/>
  <c r="C52" i="1054"/>
  <c r="L49" i="1054"/>
  <c r="M49" i="1054"/>
  <c r="H49" i="1054"/>
  <c r="O49" i="1054"/>
  <c r="AN49" i="1054"/>
  <c r="AK49" i="1054"/>
  <c r="AG49" i="1054"/>
  <c r="AE49" i="1054"/>
  <c r="P49" i="1054"/>
  <c r="E49" i="1054"/>
  <c r="D49" i="1054"/>
  <c r="C49" i="1054"/>
  <c r="L46" i="1054"/>
  <c r="M46" i="1054"/>
  <c r="H46" i="1054"/>
  <c r="O46" i="1054"/>
  <c r="AN46" i="1054"/>
  <c r="AK46" i="1054"/>
  <c r="AG46" i="1054"/>
  <c r="AE46" i="1054"/>
  <c r="P46" i="1054"/>
  <c r="E46" i="1054"/>
  <c r="D46" i="1054"/>
  <c r="C46" i="1054"/>
  <c r="L43" i="1054"/>
  <c r="M43" i="1054"/>
  <c r="H43" i="1054"/>
  <c r="O43" i="1054"/>
  <c r="AN43" i="1054"/>
  <c r="AK43" i="1054"/>
  <c r="AG43" i="1054"/>
  <c r="AE43" i="1054"/>
  <c r="P43" i="1054"/>
  <c r="E43" i="1054"/>
  <c r="D43" i="1054"/>
  <c r="C43" i="1054"/>
  <c r="L40" i="1054"/>
  <c r="G40" i="1054"/>
  <c r="H40" i="1054"/>
  <c r="AN40" i="1054"/>
  <c r="AK40" i="1054"/>
  <c r="AG40" i="1054"/>
  <c r="AE40" i="1054"/>
  <c r="P40" i="1054"/>
  <c r="O40" i="1054"/>
  <c r="M40" i="1054"/>
  <c r="K40" i="1054"/>
  <c r="E40" i="1054"/>
  <c r="D40" i="1054"/>
  <c r="C40" i="1054"/>
  <c r="I37" i="1054"/>
  <c r="K37" i="1054"/>
  <c r="M37" i="1054"/>
  <c r="G37" i="1054"/>
  <c r="H37" i="1054"/>
  <c r="O37" i="1054"/>
  <c r="AN37" i="1054"/>
  <c r="AK37" i="1054"/>
  <c r="AG37" i="1054"/>
  <c r="AE37" i="1054"/>
  <c r="P37" i="1054"/>
  <c r="E37" i="1054"/>
  <c r="D37" i="1054"/>
  <c r="C37" i="1054"/>
  <c r="M34" i="1054"/>
  <c r="G34" i="1054"/>
  <c r="H34" i="1054"/>
  <c r="O34" i="1054"/>
  <c r="AN34" i="1054"/>
  <c r="AK34" i="1054"/>
  <c r="AG34" i="1054"/>
  <c r="AE34" i="1054"/>
  <c r="P34" i="1054"/>
  <c r="K34" i="1054"/>
  <c r="E34" i="1054"/>
  <c r="D34" i="1054"/>
  <c r="C34" i="1054"/>
  <c r="K31" i="1054"/>
  <c r="M31" i="1054"/>
  <c r="G31" i="1054"/>
  <c r="H31" i="1054"/>
  <c r="O31" i="1054"/>
  <c r="AN31" i="1054"/>
  <c r="AK31" i="1054"/>
  <c r="AG31" i="1054"/>
  <c r="AE31" i="1054"/>
  <c r="P31" i="1054"/>
  <c r="E31" i="1054"/>
  <c r="D31" i="1054"/>
  <c r="C31" i="1054"/>
  <c r="I28" i="1054"/>
  <c r="K28" i="1054"/>
  <c r="M28" i="1054"/>
  <c r="G28" i="1054"/>
  <c r="H28" i="1054"/>
  <c r="O28" i="1054"/>
  <c r="AN28" i="1054"/>
  <c r="AK28" i="1054"/>
  <c r="AG28" i="1054"/>
  <c r="AE28" i="1054"/>
  <c r="P28" i="1054"/>
  <c r="E28" i="1054"/>
  <c r="D28" i="1054"/>
  <c r="C28" i="1054"/>
  <c r="K25" i="1054"/>
  <c r="M25" i="1054"/>
  <c r="G25" i="1054"/>
  <c r="H25" i="1054"/>
  <c r="O25" i="1054"/>
  <c r="AN25" i="1054"/>
  <c r="AK25" i="1054"/>
  <c r="AG25" i="1054"/>
  <c r="AE25" i="1054"/>
  <c r="P25" i="1054"/>
  <c r="E25" i="1054"/>
  <c r="D25" i="1054"/>
  <c r="C25" i="1054"/>
  <c r="M22" i="1054"/>
  <c r="G22" i="1054"/>
  <c r="H22" i="1054"/>
  <c r="O22" i="1054"/>
  <c r="AN22" i="1054"/>
  <c r="AK22" i="1054"/>
  <c r="AG22" i="1054"/>
  <c r="AE22" i="1054"/>
  <c r="P22" i="1054"/>
  <c r="K22" i="1054"/>
  <c r="E22" i="1054"/>
  <c r="D22" i="1054"/>
  <c r="C22" i="1054"/>
  <c r="I19" i="1054"/>
  <c r="L19" i="1054"/>
  <c r="M19" i="1054"/>
  <c r="G19" i="1054"/>
  <c r="H19" i="1054"/>
  <c r="AN19" i="1054"/>
  <c r="AK19" i="1054"/>
  <c r="AG19" i="1054"/>
  <c r="AE19" i="1054"/>
  <c r="P19" i="1054"/>
  <c r="O19" i="1054"/>
  <c r="K19" i="1054"/>
  <c r="E19" i="1054"/>
  <c r="D19" i="1054"/>
  <c r="C19" i="1054"/>
  <c r="L16" i="1054"/>
  <c r="K16" i="1054"/>
  <c r="M16" i="1054"/>
  <c r="G16" i="1054"/>
  <c r="H16" i="1054"/>
  <c r="O16" i="1054"/>
  <c r="AN16" i="1054"/>
  <c r="AK16" i="1054"/>
  <c r="AG16" i="1054"/>
  <c r="AE16" i="1054"/>
  <c r="P16" i="1054"/>
  <c r="I16" i="1054"/>
  <c r="E16" i="1054"/>
  <c r="D16" i="1054"/>
  <c r="C16" i="1054"/>
  <c r="I13" i="1054"/>
  <c r="M13" i="1054"/>
  <c r="G13" i="1054"/>
  <c r="H13" i="1054"/>
  <c r="AN13" i="1054"/>
  <c r="AK13" i="1054"/>
  <c r="AG13" i="1054"/>
  <c r="AE13" i="1054"/>
  <c r="P13" i="1054"/>
  <c r="O13" i="1054"/>
  <c r="L13" i="1054"/>
  <c r="K13" i="1054"/>
  <c r="E13" i="1054"/>
  <c r="D13" i="1054"/>
  <c r="C13" i="1054"/>
  <c r="I10" i="1054"/>
  <c r="L10" i="1054"/>
  <c r="K10" i="1054"/>
  <c r="M10" i="1054"/>
  <c r="G10" i="1054"/>
  <c r="H10" i="1054"/>
  <c r="O10" i="1054"/>
  <c r="AN10" i="1054"/>
  <c r="AK10" i="1054"/>
  <c r="AG10" i="1054"/>
  <c r="AE10" i="1054"/>
  <c r="P10" i="1054"/>
  <c r="E10" i="1054"/>
  <c r="D10" i="1054"/>
  <c r="C10" i="1054"/>
  <c r="I7" i="1054"/>
  <c r="L7" i="1054"/>
  <c r="M7" i="1054"/>
  <c r="G7" i="1054"/>
  <c r="H7" i="1054"/>
  <c r="AN7" i="1054"/>
  <c r="AK7" i="1054"/>
  <c r="AG7" i="1054"/>
  <c r="AE7" i="1054"/>
  <c r="P7" i="1054"/>
  <c r="O7" i="1054"/>
  <c r="N7" i="1054"/>
  <c r="K7" i="1054"/>
  <c r="E7" i="1054"/>
  <c r="D7" i="1054"/>
  <c r="C7" i="1054"/>
  <c r="L4" i="1054"/>
  <c r="E4" i="1054"/>
  <c r="D4" i="1054"/>
  <c r="C4" i="1054"/>
  <c r="DR8" i="1053"/>
  <c r="AE7" i="1053"/>
  <c r="H7" i="967"/>
  <c r="G7" i="967"/>
  <c r="I7" i="967"/>
  <c r="H10" i="967"/>
  <c r="G10" i="967"/>
  <c r="M10" i="967"/>
  <c r="K10" i="967"/>
  <c r="L10" i="967"/>
  <c r="H13" i="967"/>
  <c r="G13" i="967"/>
  <c r="L13" i="967"/>
  <c r="N13" i="967"/>
  <c r="G16" i="967"/>
  <c r="K16" i="967"/>
  <c r="I16" i="967"/>
  <c r="N16" i="967"/>
  <c r="O19" i="967"/>
  <c r="H19" i="967"/>
  <c r="G19" i="967"/>
  <c r="M19" i="967"/>
  <c r="L19" i="967"/>
  <c r="G22" i="967"/>
  <c r="K22" i="967"/>
  <c r="I22" i="967"/>
  <c r="G25" i="967"/>
  <c r="M25" i="967"/>
  <c r="K25" i="967"/>
  <c r="L25" i="967"/>
  <c r="G28" i="967"/>
  <c r="M28" i="967"/>
  <c r="L28" i="967"/>
  <c r="I28" i="967"/>
  <c r="N28" i="967"/>
  <c r="H31" i="967"/>
  <c r="G31" i="967"/>
  <c r="K31" i="967"/>
  <c r="I31" i="967"/>
  <c r="O34" i="967"/>
  <c r="G34" i="967"/>
  <c r="M34" i="967"/>
  <c r="L34" i="967"/>
  <c r="I34" i="967"/>
  <c r="N34" i="967"/>
  <c r="G37" i="967"/>
  <c r="K37" i="967"/>
  <c r="I37" i="967"/>
  <c r="N37" i="967"/>
  <c r="H40" i="967"/>
  <c r="G40" i="967"/>
  <c r="M40" i="967"/>
  <c r="L40" i="967"/>
  <c r="I40" i="967"/>
  <c r="N40" i="967"/>
  <c r="H43" i="967"/>
  <c r="G43" i="967"/>
  <c r="K43" i="967"/>
  <c r="I43" i="967"/>
  <c r="N43" i="967"/>
  <c r="O46" i="967"/>
  <c r="G46" i="967"/>
  <c r="M46" i="967"/>
  <c r="L46" i="967"/>
  <c r="I46" i="967"/>
  <c r="N46" i="967"/>
  <c r="G49" i="967"/>
  <c r="K49" i="967"/>
  <c r="I49" i="967"/>
  <c r="N49" i="967"/>
  <c r="G52" i="967"/>
  <c r="M52" i="967"/>
  <c r="L52" i="967"/>
  <c r="G55" i="967"/>
  <c r="K55" i="967"/>
  <c r="L55" i="967"/>
  <c r="N55" i="967"/>
  <c r="G58" i="967"/>
  <c r="M58" i="967"/>
  <c r="K58" i="967"/>
  <c r="L58" i="967"/>
  <c r="N58" i="967"/>
  <c r="G61" i="967"/>
  <c r="K61" i="967"/>
  <c r="L61" i="967"/>
  <c r="I61" i="967"/>
  <c r="N61" i="967"/>
  <c r="O64" i="967"/>
  <c r="G64" i="967"/>
  <c r="M64" i="967"/>
  <c r="L64" i="967"/>
  <c r="I64" i="967"/>
  <c r="N64" i="967"/>
  <c r="G67" i="967"/>
  <c r="K67" i="967"/>
  <c r="L67" i="967"/>
  <c r="I67" i="967"/>
  <c r="N67" i="967"/>
  <c r="O70" i="967"/>
  <c r="G70" i="967"/>
  <c r="M70" i="967"/>
  <c r="K70" i="967"/>
  <c r="L70" i="967"/>
  <c r="I70" i="967"/>
  <c r="N70" i="967"/>
  <c r="G73" i="967"/>
  <c r="K73" i="967"/>
  <c r="L73" i="967"/>
  <c r="I73" i="967"/>
  <c r="N73" i="967"/>
  <c r="O76" i="967"/>
  <c r="G76" i="967"/>
  <c r="M76" i="967"/>
  <c r="L76" i="967"/>
  <c r="I76" i="967"/>
  <c r="N76" i="967"/>
  <c r="G79" i="967"/>
  <c r="K79" i="967"/>
  <c r="I79" i="967"/>
  <c r="N79" i="967"/>
  <c r="G82" i="967"/>
  <c r="M82" i="967"/>
  <c r="L82" i="967"/>
  <c r="I82" i="967"/>
  <c r="N82" i="967"/>
  <c r="O85" i="967"/>
  <c r="G85" i="967"/>
  <c r="L85" i="967"/>
  <c r="I85" i="967"/>
  <c r="N85" i="967"/>
  <c r="G88" i="967"/>
  <c r="K88" i="967"/>
  <c r="L88" i="967"/>
  <c r="I88" i="967"/>
  <c r="N88" i="967"/>
  <c r="O91" i="967"/>
  <c r="G91" i="967"/>
  <c r="M91" i="967"/>
  <c r="K91" i="967"/>
  <c r="L91" i="967"/>
  <c r="I91" i="967"/>
  <c r="N91" i="967"/>
  <c r="G94" i="967"/>
  <c r="K94" i="967"/>
  <c r="L94" i="967"/>
  <c r="I94" i="967"/>
  <c r="N94" i="967"/>
  <c r="O97" i="967"/>
  <c r="G97" i="967"/>
  <c r="M97" i="967"/>
  <c r="K97" i="967"/>
  <c r="L97" i="967"/>
  <c r="I97" i="967"/>
  <c r="N97" i="967"/>
  <c r="G100" i="967"/>
  <c r="K100" i="967"/>
  <c r="L100" i="967"/>
  <c r="I100" i="967"/>
  <c r="N100" i="967"/>
  <c r="V98" i="967"/>
  <c r="V95" i="967"/>
  <c r="V92" i="967"/>
  <c r="V89" i="967"/>
  <c r="V86" i="967"/>
  <c r="V83" i="967"/>
  <c r="V80" i="967"/>
  <c r="V77" i="967"/>
  <c r="V74" i="967"/>
  <c r="V71" i="967"/>
  <c r="V68" i="967"/>
  <c r="V65" i="967"/>
  <c r="V62" i="967"/>
  <c r="V59" i="967"/>
  <c r="V56" i="967"/>
  <c r="V53" i="967"/>
  <c r="V50" i="967"/>
  <c r="V47" i="967"/>
  <c r="V44" i="967"/>
  <c r="V41" i="967"/>
  <c r="V38" i="967"/>
  <c r="V35" i="967"/>
  <c r="V32" i="967"/>
  <c r="V29" i="967"/>
  <c r="V26" i="967"/>
  <c r="V23" i="967"/>
  <c r="V20" i="967"/>
  <c r="V17" i="967"/>
  <c r="V14" i="967"/>
  <c r="V11" i="967"/>
  <c r="V8" i="967"/>
  <c r="V5" i="967"/>
  <c r="F100" i="967"/>
  <c r="F97" i="967"/>
  <c r="F94" i="967"/>
  <c r="F91" i="967"/>
  <c r="F88" i="967"/>
  <c r="F85" i="967"/>
  <c r="F82" i="967"/>
  <c r="F79" i="967"/>
  <c r="F76" i="967"/>
  <c r="F73" i="967"/>
  <c r="F70" i="967"/>
  <c r="F67" i="967"/>
  <c r="F64" i="967"/>
  <c r="F61" i="967"/>
  <c r="F58" i="967"/>
  <c r="F55" i="967"/>
  <c r="F52" i="967"/>
  <c r="F49" i="967"/>
  <c r="F46" i="967"/>
  <c r="F43" i="967"/>
  <c r="F40" i="967"/>
  <c r="F37" i="967"/>
  <c r="F34" i="967"/>
  <c r="F31" i="967"/>
  <c r="F28" i="967"/>
  <c r="F25" i="967"/>
  <c r="F22" i="967"/>
  <c r="F19" i="967"/>
  <c r="F16" i="967"/>
  <c r="F13" i="967"/>
  <c r="F10" i="967"/>
  <c r="F7" i="967"/>
  <c r="A7" i="967"/>
  <c r="B7" i="967"/>
  <c r="AI7" i="967"/>
  <c r="AL7" i="967"/>
  <c r="A10" i="967"/>
  <c r="B10" i="967"/>
  <c r="AI10" i="967"/>
  <c r="AL10" i="967"/>
  <c r="A13" i="967"/>
  <c r="B13" i="967"/>
  <c r="AI13" i="967"/>
  <c r="AL13" i="967"/>
  <c r="A16" i="967"/>
  <c r="B16" i="967"/>
  <c r="AI16" i="967"/>
  <c r="AL16" i="967"/>
  <c r="A19" i="967"/>
  <c r="B19" i="967"/>
  <c r="AI19" i="967"/>
  <c r="AL19" i="967"/>
  <c r="A22" i="967"/>
  <c r="B22" i="967"/>
  <c r="AI22" i="967"/>
  <c r="AL22" i="967"/>
  <c r="A25" i="967"/>
  <c r="B25" i="967"/>
  <c r="AI25" i="967"/>
  <c r="AL25" i="967"/>
  <c r="A28" i="967"/>
  <c r="B28" i="967"/>
  <c r="AI28" i="967"/>
  <c r="AL28" i="967"/>
  <c r="A31" i="967"/>
  <c r="B31" i="967"/>
  <c r="AI31" i="967"/>
  <c r="AL31" i="967"/>
  <c r="A34" i="967"/>
  <c r="B34" i="967"/>
  <c r="AI34" i="967"/>
  <c r="AL34" i="967"/>
  <c r="A37" i="967"/>
  <c r="B37" i="967"/>
  <c r="AI37" i="967"/>
  <c r="AL37" i="967"/>
  <c r="A40" i="967"/>
  <c r="B40" i="967"/>
  <c r="AI40" i="967"/>
  <c r="AL40" i="967"/>
  <c r="A43" i="967"/>
  <c r="B43" i="967"/>
  <c r="AI43" i="967"/>
  <c r="AL43" i="967"/>
  <c r="A46" i="967"/>
  <c r="B46" i="967"/>
  <c r="AI46" i="967"/>
  <c r="AL46" i="967"/>
  <c r="A49" i="967"/>
  <c r="B49" i="967"/>
  <c r="AI49" i="967"/>
  <c r="AL49" i="967"/>
  <c r="A52" i="967"/>
  <c r="B52" i="967"/>
  <c r="AI52" i="967"/>
  <c r="AL52" i="967"/>
  <c r="A55" i="967"/>
  <c r="B55" i="967"/>
  <c r="AI55" i="967"/>
  <c r="AL55" i="967"/>
  <c r="A58" i="967"/>
  <c r="B58" i="967"/>
  <c r="AI58" i="967"/>
  <c r="AL58" i="967"/>
  <c r="A61" i="967"/>
  <c r="B61" i="967"/>
  <c r="AI61" i="967"/>
  <c r="AL61" i="967"/>
  <c r="A64" i="967"/>
  <c r="B64" i="967"/>
  <c r="AI64" i="967"/>
  <c r="AL64" i="967"/>
  <c r="A67" i="967"/>
  <c r="B67" i="967"/>
  <c r="AI67" i="967"/>
  <c r="AL67" i="967"/>
  <c r="A70" i="967"/>
  <c r="B70" i="967"/>
  <c r="AI70" i="967"/>
  <c r="AL70" i="967"/>
  <c r="A73" i="967"/>
  <c r="B73" i="967"/>
  <c r="AI73" i="967"/>
  <c r="AL73" i="967"/>
  <c r="A76" i="967"/>
  <c r="B76" i="967"/>
  <c r="AI76" i="967"/>
  <c r="AL76" i="967"/>
  <c r="A79" i="967"/>
  <c r="B79" i="967"/>
  <c r="AI79" i="967"/>
  <c r="AL79" i="967"/>
  <c r="A82" i="967"/>
  <c r="B82" i="967"/>
  <c r="AI82" i="967"/>
  <c r="AL82" i="967"/>
  <c r="A85" i="967"/>
  <c r="B85" i="967"/>
  <c r="AI85" i="967"/>
  <c r="AL85" i="967"/>
  <c r="A88" i="967"/>
  <c r="B88" i="967"/>
  <c r="AI88" i="967"/>
  <c r="AL88" i="967"/>
  <c r="A91" i="967"/>
  <c r="B91" i="967"/>
  <c r="AI91" i="967"/>
  <c r="AL91" i="967"/>
  <c r="A94" i="967"/>
  <c r="B94" i="967"/>
  <c r="AI94" i="967"/>
  <c r="AL94" i="967"/>
  <c r="A97" i="967"/>
  <c r="B97" i="967"/>
  <c r="AI97" i="967"/>
  <c r="AL97" i="967"/>
  <c r="A100" i="967"/>
  <c r="B100" i="967"/>
  <c r="AI100" i="967"/>
  <c r="AL100" i="967"/>
  <c r="C7" i="967"/>
  <c r="E7" i="967"/>
  <c r="AE7" i="967"/>
  <c r="AG7" i="967"/>
  <c r="AK7" i="967"/>
  <c r="AN7" i="967"/>
  <c r="K7" i="967"/>
  <c r="C10" i="967"/>
  <c r="E10" i="967"/>
  <c r="P10" i="967"/>
  <c r="AE10" i="967"/>
  <c r="AG10" i="967"/>
  <c r="AK10" i="967"/>
  <c r="AN10" i="967"/>
  <c r="C13" i="967"/>
  <c r="E13" i="967"/>
  <c r="AE13" i="967"/>
  <c r="AG13" i="967"/>
  <c r="AK13" i="967"/>
  <c r="AN13" i="967"/>
  <c r="C16" i="967"/>
  <c r="E16" i="967"/>
  <c r="AE16" i="967"/>
  <c r="AG16" i="967"/>
  <c r="AK16" i="967"/>
  <c r="AN16" i="967"/>
  <c r="C19" i="967"/>
  <c r="E19" i="967"/>
  <c r="P19" i="967"/>
  <c r="AE19" i="967"/>
  <c r="AG19" i="967"/>
  <c r="AK19" i="967"/>
  <c r="AN19" i="967"/>
  <c r="C22" i="967"/>
  <c r="P22" i="967"/>
  <c r="AE22" i="967"/>
  <c r="AG22" i="967"/>
  <c r="AK22" i="967"/>
  <c r="AN22" i="967"/>
  <c r="C25" i="967"/>
  <c r="D25" i="967"/>
  <c r="P25" i="967"/>
  <c r="AE25" i="967"/>
  <c r="AG25" i="967"/>
  <c r="AK25" i="967"/>
  <c r="AN25" i="967"/>
  <c r="C28" i="967"/>
  <c r="D28" i="967"/>
  <c r="P28" i="967"/>
  <c r="AE28" i="967"/>
  <c r="AG28" i="967"/>
  <c r="AK28" i="967"/>
  <c r="AN28" i="967"/>
  <c r="C31" i="967"/>
  <c r="D31" i="967"/>
  <c r="E31" i="967"/>
  <c r="P31" i="967"/>
  <c r="AE31" i="967"/>
  <c r="AG31" i="967"/>
  <c r="AK31" i="967"/>
  <c r="AN31" i="967"/>
  <c r="C34" i="967"/>
  <c r="D34" i="967"/>
  <c r="P34" i="967"/>
  <c r="AE34" i="967"/>
  <c r="AG34" i="967"/>
  <c r="AK34" i="967"/>
  <c r="AN34" i="967"/>
  <c r="C37" i="967"/>
  <c r="E37" i="967"/>
  <c r="P37" i="967"/>
  <c r="AE37" i="967"/>
  <c r="AG37" i="967"/>
  <c r="AK37" i="967"/>
  <c r="AN37" i="967"/>
  <c r="C40" i="967"/>
  <c r="D40" i="967"/>
  <c r="P40" i="967"/>
  <c r="AE40" i="967"/>
  <c r="AG40" i="967"/>
  <c r="AK40" i="967"/>
  <c r="AN40" i="967"/>
  <c r="C43" i="967"/>
  <c r="D43" i="967"/>
  <c r="P43" i="967"/>
  <c r="AE43" i="967"/>
  <c r="AG43" i="967"/>
  <c r="AK43" i="967"/>
  <c r="AN43" i="967"/>
  <c r="C46" i="967"/>
  <c r="D46" i="967"/>
  <c r="P46" i="967"/>
  <c r="AE46" i="967"/>
  <c r="AG46" i="967"/>
  <c r="AK46" i="967"/>
  <c r="AN46" i="967"/>
  <c r="C49" i="967"/>
  <c r="E49" i="967"/>
  <c r="P49" i="967"/>
  <c r="AE49" i="967"/>
  <c r="AG49" i="967"/>
  <c r="AK49" i="967"/>
  <c r="AN49" i="967"/>
  <c r="C52" i="967"/>
  <c r="D52" i="967"/>
  <c r="P52" i="967"/>
  <c r="AE52" i="967"/>
  <c r="AG52" i="967"/>
  <c r="AK52" i="967"/>
  <c r="AN52" i="967"/>
  <c r="C55" i="967"/>
  <c r="D55" i="967"/>
  <c r="E55" i="967"/>
  <c r="P55" i="967"/>
  <c r="AE55" i="967"/>
  <c r="AG55" i="967"/>
  <c r="AK55" i="967"/>
  <c r="AN55" i="967"/>
  <c r="I55" i="967"/>
  <c r="C58" i="967"/>
  <c r="D58" i="967"/>
  <c r="O58" i="967"/>
  <c r="P58" i="967"/>
  <c r="AE58" i="967"/>
  <c r="AG58" i="967"/>
  <c r="AK58" i="967"/>
  <c r="AN58" i="967"/>
  <c r="I58" i="967"/>
  <c r="C61" i="967"/>
  <c r="D61" i="967"/>
  <c r="E61" i="967"/>
  <c r="P61" i="967"/>
  <c r="AE61" i="967"/>
  <c r="AG61" i="967"/>
  <c r="AK61" i="967"/>
  <c r="AN61" i="967"/>
  <c r="C64" i="967"/>
  <c r="D64" i="967"/>
  <c r="P64" i="967"/>
  <c r="AE64" i="967"/>
  <c r="AG64" i="967"/>
  <c r="AK64" i="967"/>
  <c r="AN64" i="967"/>
  <c r="K64" i="967"/>
  <c r="C67" i="967"/>
  <c r="D67" i="967"/>
  <c r="E67" i="967"/>
  <c r="P67" i="967"/>
  <c r="AE67" i="967"/>
  <c r="AG67" i="967"/>
  <c r="AK67" i="967"/>
  <c r="AN67" i="967"/>
  <c r="C70" i="967"/>
  <c r="D70" i="967"/>
  <c r="P70" i="967"/>
  <c r="AE70" i="967"/>
  <c r="AG70" i="967"/>
  <c r="AK70" i="967"/>
  <c r="AN70" i="967"/>
  <c r="C73" i="967"/>
  <c r="D73" i="967"/>
  <c r="E73" i="967"/>
  <c r="P73" i="967"/>
  <c r="AE73" i="967"/>
  <c r="AG73" i="967"/>
  <c r="AK73" i="967"/>
  <c r="AN73" i="967"/>
  <c r="C76" i="967"/>
  <c r="D76" i="967"/>
  <c r="P76" i="967"/>
  <c r="AE76" i="967"/>
  <c r="AG76" i="967"/>
  <c r="AK76" i="967"/>
  <c r="AN76" i="967"/>
  <c r="C79" i="967"/>
  <c r="D79" i="967"/>
  <c r="E79" i="967"/>
  <c r="P79" i="967"/>
  <c r="AE79" i="967"/>
  <c r="AG79" i="967"/>
  <c r="AK79" i="967"/>
  <c r="AN79" i="967"/>
  <c r="C82" i="967"/>
  <c r="D82" i="967"/>
  <c r="P82" i="967"/>
  <c r="AE82" i="967"/>
  <c r="AG82" i="967"/>
  <c r="AK82" i="967"/>
  <c r="AN82" i="967"/>
  <c r="C85" i="967"/>
  <c r="E85" i="967"/>
  <c r="P85" i="967"/>
  <c r="AE85" i="967"/>
  <c r="AG85" i="967"/>
  <c r="AK85" i="967"/>
  <c r="AN85" i="967"/>
  <c r="C88" i="967"/>
  <c r="D88" i="967"/>
  <c r="E88" i="967"/>
  <c r="P88" i="967"/>
  <c r="AE88" i="967"/>
  <c r="AG88" i="967"/>
  <c r="AK88" i="967"/>
  <c r="AN88" i="967"/>
  <c r="C91" i="967"/>
  <c r="D91" i="967"/>
  <c r="P91" i="967"/>
  <c r="AE91" i="967"/>
  <c r="AG91" i="967"/>
  <c r="AK91" i="967"/>
  <c r="AN91" i="967"/>
  <c r="C94" i="967"/>
  <c r="D94" i="967"/>
  <c r="E94" i="967"/>
  <c r="AE94" i="967"/>
  <c r="AG94" i="967"/>
  <c r="AK94" i="967"/>
  <c r="AN94" i="967"/>
  <c r="C97" i="967"/>
  <c r="D97" i="967"/>
  <c r="P97" i="967"/>
  <c r="AE97" i="967"/>
  <c r="AG97" i="967"/>
  <c r="AK97" i="967"/>
  <c r="AN97" i="967"/>
  <c r="C100" i="967"/>
  <c r="D100" i="967"/>
  <c r="E100" i="967"/>
  <c r="P100" i="967"/>
  <c r="AE100" i="967"/>
  <c r="AG100" i="967"/>
  <c r="AK100" i="967"/>
  <c r="AN100" i="967"/>
  <c r="M43" i="1057" l="1"/>
  <c r="AT43" i="1057" s="1"/>
  <c r="BL41" i="1061"/>
  <c r="BL30" i="1063"/>
  <c r="BK43" i="1057"/>
  <c r="BK43" i="1055"/>
  <c r="BL46" i="1059"/>
  <c r="BK41" i="1061"/>
  <c r="BK14" i="1075"/>
  <c r="BL18" i="1077"/>
  <c r="W22" i="1040"/>
  <c r="V13" i="1040"/>
  <c r="V7" i="1040"/>
  <c r="V28" i="1040"/>
  <c r="T13" i="1040"/>
  <c r="T28" i="1040"/>
  <c r="T19" i="1040"/>
  <c r="W16" i="1040"/>
  <c r="BL21" i="1065"/>
  <c r="BE43" i="1057"/>
  <c r="BL43" i="1057"/>
  <c r="BK20" i="1067"/>
  <c r="BK28" i="1069"/>
  <c r="R43" i="1057"/>
  <c r="R14" i="1075"/>
  <c r="U4" i="1040"/>
  <c r="W31" i="1040"/>
  <c r="U22" i="1040"/>
  <c r="T7" i="1040"/>
  <c r="BL43" i="1055"/>
  <c r="BK43" i="1053"/>
  <c r="BL28" i="1069"/>
  <c r="W49" i="1070"/>
  <c r="BK21" i="1065"/>
  <c r="BK30" i="1063"/>
  <c r="BK46" i="1059"/>
  <c r="BL43" i="1053"/>
  <c r="A2" i="1058"/>
  <c r="A26" i="1058"/>
  <c r="A50" i="1058"/>
  <c r="A2" i="1062"/>
  <c r="A26" i="1062"/>
  <c r="A50" i="1062"/>
  <c r="A74" i="1062"/>
  <c r="A2" i="1066"/>
  <c r="A26" i="1066"/>
  <c r="A2" i="1068"/>
  <c r="A2" i="1070"/>
  <c r="A26" i="1070"/>
  <c r="A14" i="1078"/>
  <c r="A14" i="1058"/>
  <c r="A38" i="1058"/>
  <c r="A62" i="1058"/>
  <c r="A83" i="1058"/>
  <c r="A14" i="1062"/>
  <c r="A38" i="1062"/>
  <c r="A62" i="1062"/>
  <c r="A14" i="1066"/>
  <c r="A14" i="1068"/>
  <c r="A14" i="1070"/>
  <c r="A38" i="1070"/>
  <c r="A2" i="1078"/>
  <c r="R79" i="967"/>
  <c r="R85" i="967"/>
  <c r="T40" i="1064"/>
  <c r="T49" i="1056"/>
  <c r="T13" i="967"/>
  <c r="Q13" i="967"/>
  <c r="T49" i="1054"/>
  <c r="T88" i="1058"/>
  <c r="T58" i="1062"/>
  <c r="T76" i="1062"/>
  <c r="T88" i="1062"/>
  <c r="T46" i="1064"/>
  <c r="A8" i="1054"/>
  <c r="A29" i="1054"/>
  <c r="A41" i="1054"/>
  <c r="A53" i="1054"/>
  <c r="A65" i="1054"/>
  <c r="A80" i="1054"/>
  <c r="A83" i="1056"/>
  <c r="A68" i="1056"/>
  <c r="A56" i="1056"/>
  <c r="A44" i="1056"/>
  <c r="A8" i="1056"/>
  <c r="A20" i="1056"/>
  <c r="A32" i="1056"/>
  <c r="A50" i="1056"/>
  <c r="A74" i="1056"/>
  <c r="A8" i="1064"/>
  <c r="A32" i="1064"/>
  <c r="A2" i="1072"/>
  <c r="A2" i="1054"/>
  <c r="A14" i="1054"/>
  <c r="A23" i="1054"/>
  <c r="A35" i="1054"/>
  <c r="A47" i="1054"/>
  <c r="A59" i="1054"/>
  <c r="A71" i="1054"/>
  <c r="A92" i="1054"/>
  <c r="A2" i="1056"/>
  <c r="A14" i="1056"/>
  <c r="A26" i="1056"/>
  <c r="A38" i="1056"/>
  <c r="A62" i="1056"/>
  <c r="A50" i="1064"/>
  <c r="A38" i="1064"/>
  <c r="A26" i="1064"/>
  <c r="A14" i="1064"/>
  <c r="A2" i="1064"/>
  <c r="A20" i="1064"/>
  <c r="A44" i="1064"/>
  <c r="A8" i="1072"/>
  <c r="A2" i="1074"/>
  <c r="A8" i="1058"/>
  <c r="A20" i="1058"/>
  <c r="A32" i="1058"/>
  <c r="A44" i="1058"/>
  <c r="A56" i="1058"/>
  <c r="A68" i="1058"/>
  <c r="A74" i="1058"/>
  <c r="A8" i="1062"/>
  <c r="A20" i="1062"/>
  <c r="A32" i="1062"/>
  <c r="A44" i="1062"/>
  <c r="A56" i="1062"/>
  <c r="A68" i="1062"/>
  <c r="A83" i="1062"/>
  <c r="A8" i="1066"/>
  <c r="A20" i="1066"/>
  <c r="A8" i="1068"/>
  <c r="A20" i="1068"/>
  <c r="A8" i="1070"/>
  <c r="A20" i="1070"/>
  <c r="A32" i="1070"/>
  <c r="A44" i="1070"/>
  <c r="A2" i="1076"/>
  <c r="A8" i="1078"/>
  <c r="W43" i="1060"/>
  <c r="Q70" i="967"/>
  <c r="Q58" i="967"/>
  <c r="N25" i="1066"/>
  <c r="W46" i="1060"/>
  <c r="W79" i="1060"/>
  <c r="W82" i="1060"/>
  <c r="W85" i="1060"/>
  <c r="W88" i="1060"/>
  <c r="W91" i="1060"/>
  <c r="W94" i="1060"/>
  <c r="W97" i="1060"/>
  <c r="W100" i="1060"/>
  <c r="W46" i="1070"/>
  <c r="N79" i="1054"/>
  <c r="I19" i="1056"/>
  <c r="I25" i="1056"/>
  <c r="I31" i="1056"/>
  <c r="I37" i="1056"/>
  <c r="N43" i="1056"/>
  <c r="I22" i="1054"/>
  <c r="I34" i="1054"/>
  <c r="N40" i="1054"/>
  <c r="N73" i="1054"/>
  <c r="I85" i="1054"/>
  <c r="I91" i="1054"/>
  <c r="M79" i="1058"/>
  <c r="I79" i="1060"/>
  <c r="I85" i="1060"/>
  <c r="I94" i="1060"/>
  <c r="I100" i="1060"/>
  <c r="I25" i="1060"/>
  <c r="I31" i="1060"/>
  <c r="I37" i="1060"/>
  <c r="R43" i="1054"/>
  <c r="R70" i="1058"/>
  <c r="R76" i="1058"/>
  <c r="R82" i="1058"/>
  <c r="T91" i="1058"/>
  <c r="R94" i="1058"/>
  <c r="T43" i="1054"/>
  <c r="T46" i="1054"/>
  <c r="R49" i="1054"/>
  <c r="T46" i="1056"/>
  <c r="R49" i="1056"/>
  <c r="W10" i="1058"/>
  <c r="E10" i="1058"/>
  <c r="W22" i="1058"/>
  <c r="E22" i="1058"/>
  <c r="W34" i="1058"/>
  <c r="E34" i="1058"/>
  <c r="W46" i="1058"/>
  <c r="E46" i="1058"/>
  <c r="W58" i="1058"/>
  <c r="E58" i="1058"/>
  <c r="T67" i="1058"/>
  <c r="T70" i="1058"/>
  <c r="T73" i="1058"/>
  <c r="T76" i="1058"/>
  <c r="W79" i="1058"/>
  <c r="E79" i="1058"/>
  <c r="T79" i="1058"/>
  <c r="T82" i="1058"/>
  <c r="T85" i="1058"/>
  <c r="R88" i="1058"/>
  <c r="T94" i="1058"/>
  <c r="T61" i="1062"/>
  <c r="R64" i="1062"/>
  <c r="R70" i="1062"/>
  <c r="T79" i="1062"/>
  <c r="R82" i="1062"/>
  <c r="R43" i="1064"/>
  <c r="T55" i="1062"/>
  <c r="R58" i="1062"/>
  <c r="T64" i="1062"/>
  <c r="T67" i="1062"/>
  <c r="T70" i="1062"/>
  <c r="T73" i="1062"/>
  <c r="R76" i="1062"/>
  <c r="T82" i="1062"/>
  <c r="T85" i="1062"/>
  <c r="R88" i="1062"/>
  <c r="V25" i="1064"/>
  <c r="R40" i="1064"/>
  <c r="T43" i="1064"/>
  <c r="R46" i="1064"/>
  <c r="N19" i="1054"/>
  <c r="I25" i="1054"/>
  <c r="N13" i="1054"/>
  <c r="N10" i="1054"/>
  <c r="N16" i="1054"/>
  <c r="I76" i="1054"/>
  <c r="I82" i="1054"/>
  <c r="I43" i="1056"/>
  <c r="M94" i="1056"/>
  <c r="V94" i="1056"/>
  <c r="M19" i="1060"/>
  <c r="V19" i="1060"/>
  <c r="I55" i="1060"/>
  <c r="I37" i="1062"/>
  <c r="I31" i="1054"/>
  <c r="I40" i="1054"/>
  <c r="I73" i="1054"/>
  <c r="I79" i="1054"/>
  <c r="M58" i="1058"/>
  <c r="V58" i="1058"/>
  <c r="M61" i="1058"/>
  <c r="V61" i="1058"/>
  <c r="M64" i="1058"/>
  <c r="V64" i="1058"/>
  <c r="M67" i="1058"/>
  <c r="V67" i="1058"/>
  <c r="M70" i="1058"/>
  <c r="V70" i="1058"/>
  <c r="L73" i="1058"/>
  <c r="V76" i="1058"/>
  <c r="M76" i="1058"/>
  <c r="T67" i="1054"/>
  <c r="V91" i="1056"/>
  <c r="V82" i="1058"/>
  <c r="V85" i="1058"/>
  <c r="V88" i="1058"/>
  <c r="V91" i="1058"/>
  <c r="V94" i="1058"/>
  <c r="H73" i="1058"/>
  <c r="I85" i="1058"/>
  <c r="V7" i="1060"/>
  <c r="V10" i="1060"/>
  <c r="V13" i="1060"/>
  <c r="T16" i="1060"/>
  <c r="T19" i="1060"/>
  <c r="S79" i="1060"/>
  <c r="S82" i="1060"/>
  <c r="S85" i="1060"/>
  <c r="S88" i="1060"/>
  <c r="S91" i="1060"/>
  <c r="S94" i="1060"/>
  <c r="S97" i="1060"/>
  <c r="S100" i="1060"/>
  <c r="S103" i="1060"/>
  <c r="V55" i="1062"/>
  <c r="V58" i="1062"/>
  <c r="V61" i="1062"/>
  <c r="V64" i="1062"/>
  <c r="V67" i="1062"/>
  <c r="V70" i="1062"/>
  <c r="V73" i="1062"/>
  <c r="V76" i="1062"/>
  <c r="W79" i="1062"/>
  <c r="V79" i="1062"/>
  <c r="V82" i="1062"/>
  <c r="V85" i="1062"/>
  <c r="V88" i="1062"/>
  <c r="H73" i="1062"/>
  <c r="V7" i="1064"/>
  <c r="V10" i="1064"/>
  <c r="V13" i="1064"/>
  <c r="V16" i="1064"/>
  <c r="V19" i="1064"/>
  <c r="V22" i="1064"/>
  <c r="K28" i="1064"/>
  <c r="T28" i="1064"/>
  <c r="I25" i="1066"/>
  <c r="M7" i="1068"/>
  <c r="V7" i="1068"/>
  <c r="M10" i="1068"/>
  <c r="V10" i="1068"/>
  <c r="M13" i="1068"/>
  <c r="V13" i="1068"/>
  <c r="M16" i="1068"/>
  <c r="V16" i="1068"/>
  <c r="M19" i="1068"/>
  <c r="V19" i="1068"/>
  <c r="M22" i="1068"/>
  <c r="V22" i="1068"/>
  <c r="M25" i="1068"/>
  <c r="V25" i="1068"/>
  <c r="V43" i="1054"/>
  <c r="V46" i="1054"/>
  <c r="V49" i="1054"/>
  <c r="V52" i="1054"/>
  <c r="V55" i="1054"/>
  <c r="V58" i="1054"/>
  <c r="V61" i="1054"/>
  <c r="V64" i="1054"/>
  <c r="V67" i="1054"/>
  <c r="V46" i="1056"/>
  <c r="V49" i="1056"/>
  <c r="V52" i="1056"/>
  <c r="V55" i="1056"/>
  <c r="V58" i="1056"/>
  <c r="V61" i="1056"/>
  <c r="V64" i="1056"/>
  <c r="V67" i="1056"/>
  <c r="V70" i="1056"/>
  <c r="V73" i="1056"/>
  <c r="V76" i="1056"/>
  <c r="V79" i="1056"/>
  <c r="V82" i="1056"/>
  <c r="V85" i="1056"/>
  <c r="V88" i="1056"/>
  <c r="T91" i="1056"/>
  <c r="T94" i="1056"/>
  <c r="V7" i="1058"/>
  <c r="V10" i="1058"/>
  <c r="V13" i="1058"/>
  <c r="V16" i="1058"/>
  <c r="V19" i="1058"/>
  <c r="V22" i="1058"/>
  <c r="V25" i="1058"/>
  <c r="V28" i="1058"/>
  <c r="V31" i="1058"/>
  <c r="V34" i="1058"/>
  <c r="V37" i="1058"/>
  <c r="V40" i="1058"/>
  <c r="V43" i="1058"/>
  <c r="V46" i="1058"/>
  <c r="V49" i="1058"/>
  <c r="V52" i="1058"/>
  <c r="V55" i="1058"/>
  <c r="V73" i="1058"/>
  <c r="V79" i="1058"/>
  <c r="H94" i="1058"/>
  <c r="V16" i="1060"/>
  <c r="S43" i="1060"/>
  <c r="S46" i="1060"/>
  <c r="S49" i="1060"/>
  <c r="S52" i="1060"/>
  <c r="K7" i="1066"/>
  <c r="T7" i="1066"/>
  <c r="M13" i="1066"/>
  <c r="V13" i="1066"/>
  <c r="M16" i="1066"/>
  <c r="V16" i="1066"/>
  <c r="I22" i="1066"/>
  <c r="I28" i="1066"/>
  <c r="M7" i="1070"/>
  <c r="V7" i="1070"/>
  <c r="M10" i="1070"/>
  <c r="T31" i="1064"/>
  <c r="T34" i="1064"/>
  <c r="V10" i="1066"/>
  <c r="T7" i="1070"/>
  <c r="S49" i="1070"/>
  <c r="V7" i="1074"/>
  <c r="M7" i="1076"/>
  <c r="V7" i="1076"/>
  <c r="V28" i="1064"/>
  <c r="V31" i="1064"/>
  <c r="V34" i="1064"/>
  <c r="V40" i="1064"/>
  <c r="V43" i="1064"/>
  <c r="V46" i="1064"/>
  <c r="V49" i="1064"/>
  <c r="V52" i="1064"/>
  <c r="V55" i="1064"/>
  <c r="V7" i="1066"/>
  <c r="T10" i="1066"/>
  <c r="T13" i="1066"/>
  <c r="T16" i="1066"/>
  <c r="S40" i="1070"/>
  <c r="S43" i="1070"/>
  <c r="S46" i="1070"/>
  <c r="M7" i="1078"/>
  <c r="V7" i="1078"/>
  <c r="M10" i="1078"/>
  <c r="V10" i="1078"/>
  <c r="M13" i="1078"/>
  <c r="V13" i="1078"/>
  <c r="M16" i="1078"/>
  <c r="V16" i="1078"/>
  <c r="M19" i="1078"/>
  <c r="V19" i="1078"/>
  <c r="U10" i="1040"/>
  <c r="T4" i="1054"/>
  <c r="V4" i="1058"/>
  <c r="V4" i="1064"/>
  <c r="V4" i="1068"/>
  <c r="V4" i="1070"/>
  <c r="AE14" i="1073"/>
  <c r="AE14" i="1075"/>
  <c r="V4" i="1078"/>
  <c r="Q52" i="1040"/>
  <c r="M52" i="1040"/>
  <c r="V52" i="1040"/>
  <c r="I49" i="1040"/>
  <c r="S49" i="1040"/>
  <c r="G49" i="1040"/>
  <c r="I46" i="1040"/>
  <c r="U43" i="1040"/>
  <c r="L43" i="1040"/>
  <c r="I43" i="1040"/>
  <c r="U25" i="1040"/>
  <c r="L25" i="1040"/>
  <c r="X25" i="1040"/>
  <c r="V16" i="1040"/>
  <c r="M16" i="1040"/>
  <c r="I7" i="1040"/>
  <c r="N61" i="1040"/>
  <c r="I67" i="1040"/>
  <c r="Q58" i="1040"/>
  <c r="M58" i="1040"/>
  <c r="V58" i="1040"/>
  <c r="K58" i="1040"/>
  <c r="V55" i="1040"/>
  <c r="M55" i="1040"/>
  <c r="T52" i="1040"/>
  <c r="V49" i="1040"/>
  <c r="M49" i="1040"/>
  <c r="W43" i="1040"/>
  <c r="U37" i="1040"/>
  <c r="L37" i="1040"/>
  <c r="I34" i="1040"/>
  <c r="U31" i="1040"/>
  <c r="L31" i="1040"/>
  <c r="I31" i="1040"/>
  <c r="W25" i="1040"/>
  <c r="Q19" i="1040"/>
  <c r="M19" i="1040"/>
  <c r="V19" i="1040"/>
  <c r="I16" i="1040"/>
  <c r="S16" i="1040"/>
  <c r="G16" i="1040"/>
  <c r="I13" i="1040"/>
  <c r="L67" i="1040"/>
  <c r="N64" i="1040"/>
  <c r="L61" i="1040"/>
  <c r="V43" i="1040"/>
  <c r="M43" i="1040"/>
  <c r="V37" i="1040"/>
  <c r="M37" i="1040"/>
  <c r="V25" i="1040"/>
  <c r="M25" i="1040"/>
  <c r="Q7" i="1040"/>
  <c r="M61" i="1040"/>
  <c r="V67" i="1040"/>
  <c r="J67" i="1040"/>
  <c r="T67" i="1040"/>
  <c r="AC67" i="1040"/>
  <c r="S64" i="1040"/>
  <c r="J64" i="1040"/>
  <c r="AB61" i="1040"/>
  <c r="T61" i="1040"/>
  <c r="W58" i="1040"/>
  <c r="U58" i="1040"/>
  <c r="J55" i="1040"/>
  <c r="S52" i="1040"/>
  <c r="J52" i="1040"/>
  <c r="AB49" i="1040"/>
  <c r="T49" i="1040"/>
  <c r="W46" i="1040"/>
  <c r="U46" i="1040"/>
  <c r="J43" i="1040"/>
  <c r="W40" i="1040"/>
  <c r="U40" i="1040"/>
  <c r="V31" i="1040"/>
  <c r="J31" i="1040"/>
  <c r="T31" i="1040"/>
  <c r="W28" i="1040"/>
  <c r="U28" i="1040"/>
  <c r="W64" i="1040"/>
  <c r="U64" i="1040"/>
  <c r="X61" i="1040"/>
  <c r="AC61" i="1040"/>
  <c r="S58" i="1040"/>
  <c r="T55" i="1040"/>
  <c r="AC55" i="1040"/>
  <c r="W52" i="1040"/>
  <c r="U52" i="1040"/>
  <c r="X49" i="1040"/>
  <c r="AC49" i="1040"/>
  <c r="S46" i="1040"/>
  <c r="T43" i="1040"/>
  <c r="AC43" i="1040"/>
  <c r="X37" i="1040"/>
  <c r="S34" i="1040"/>
  <c r="W7" i="1040"/>
  <c r="U7" i="1040"/>
  <c r="S40" i="1040"/>
  <c r="J40" i="1040"/>
  <c r="AB37" i="1040"/>
  <c r="T37" i="1040"/>
  <c r="AC37" i="1040"/>
  <c r="W34" i="1040"/>
  <c r="U34" i="1040"/>
  <c r="AC31" i="1040"/>
  <c r="S28" i="1040"/>
  <c r="J28" i="1040"/>
  <c r="AB25" i="1040"/>
  <c r="T25" i="1040"/>
  <c r="AC25" i="1040"/>
  <c r="V22" i="1040"/>
  <c r="J22" i="1040"/>
  <c r="T22" i="1040"/>
  <c r="W19" i="1040"/>
  <c r="U19" i="1040"/>
  <c r="V10" i="1040"/>
  <c r="J10" i="1040"/>
  <c r="T10" i="1040"/>
  <c r="S19" i="1040"/>
  <c r="J19" i="1040"/>
  <c r="X16" i="1040"/>
  <c r="S13" i="1040"/>
  <c r="J13" i="1040"/>
  <c r="T16" i="1040"/>
  <c r="AC16" i="1040"/>
  <c r="W13" i="1040"/>
  <c r="U13" i="1040"/>
  <c r="AC10" i="1040"/>
  <c r="S7" i="1040"/>
  <c r="J7" i="1040"/>
  <c r="J4" i="1078"/>
  <c r="O4" i="1078"/>
  <c r="T18" i="1077"/>
  <c r="P18" i="1077"/>
  <c r="K4" i="1078"/>
  <c r="K7" i="1078"/>
  <c r="T7" i="1078"/>
  <c r="K10" i="1078"/>
  <c r="T10" i="1078"/>
  <c r="K13" i="1078"/>
  <c r="T13" i="1078"/>
  <c r="K16" i="1078"/>
  <c r="T16" i="1078"/>
  <c r="K19" i="1078"/>
  <c r="T19" i="1078"/>
  <c r="H4" i="1078"/>
  <c r="L18" i="1077"/>
  <c r="R18" i="1077"/>
  <c r="M4" i="1078"/>
  <c r="U4" i="1078"/>
  <c r="BE18" i="1077"/>
  <c r="AE4" i="1078"/>
  <c r="BM18" i="1077"/>
  <c r="S7" i="1078"/>
  <c r="U7" i="1078"/>
  <c r="W7" i="1078"/>
  <c r="S10" i="1078"/>
  <c r="U10" i="1078"/>
  <c r="W10" i="1078"/>
  <c r="S13" i="1078"/>
  <c r="U13" i="1078"/>
  <c r="W13" i="1078"/>
  <c r="S16" i="1078"/>
  <c r="U16" i="1078"/>
  <c r="W16" i="1078"/>
  <c r="S19" i="1078"/>
  <c r="U19" i="1078"/>
  <c r="W19" i="1078"/>
  <c r="K18" i="1077"/>
  <c r="G4" i="1078"/>
  <c r="M18" i="1077"/>
  <c r="I4" i="1078"/>
  <c r="N4" i="1078"/>
  <c r="S18" i="1077"/>
  <c r="P4" i="1078"/>
  <c r="U18" i="1077"/>
  <c r="AE18" i="1077"/>
  <c r="BW18" i="1077"/>
  <c r="AG4" i="1078"/>
  <c r="AK4" i="1078"/>
  <c r="BZ18" i="1077"/>
  <c r="G22" i="844" s="1"/>
  <c r="AN4" i="1078"/>
  <c r="CC18" i="1077"/>
  <c r="D22" i="844" s="1"/>
  <c r="R7" i="1078"/>
  <c r="R10" i="1078"/>
  <c r="R13" i="1078"/>
  <c r="R16" i="1078"/>
  <c r="R19" i="1078"/>
  <c r="A5" i="1078"/>
  <c r="A11" i="1078"/>
  <c r="A17" i="1078"/>
  <c r="O4" i="1076"/>
  <c r="T14" i="1075"/>
  <c r="P14" i="1075"/>
  <c r="K4" i="1076"/>
  <c r="K7" i="1076"/>
  <c r="T7" i="1076"/>
  <c r="K14" i="1075"/>
  <c r="G4" i="1076"/>
  <c r="N4" i="1076"/>
  <c r="S14" i="1075"/>
  <c r="P4" i="1076"/>
  <c r="U14" i="1075"/>
  <c r="BW14" i="1075"/>
  <c r="AG4" i="1076"/>
  <c r="AK4" i="1076"/>
  <c r="BZ14" i="1075"/>
  <c r="G21" i="844" s="1"/>
  <c r="AN4" i="1076"/>
  <c r="CC14" i="1075"/>
  <c r="D21" i="844" s="1"/>
  <c r="R7" i="1076"/>
  <c r="AQ14" i="1075"/>
  <c r="I4" i="1076"/>
  <c r="N7" i="1076"/>
  <c r="H4" i="1076"/>
  <c r="L14" i="1075"/>
  <c r="U4" i="1076"/>
  <c r="BM14" i="1075"/>
  <c r="S7" i="1076"/>
  <c r="U7" i="1076"/>
  <c r="W7" i="1076"/>
  <c r="M4" i="1076"/>
  <c r="AE4" i="1076"/>
  <c r="A5" i="1076"/>
  <c r="O4" i="1074"/>
  <c r="T14" i="1073"/>
  <c r="P14" i="1073"/>
  <c r="K4" i="1074"/>
  <c r="K7" i="1074"/>
  <c r="T7" i="1074"/>
  <c r="H4" i="1074"/>
  <c r="L14" i="1073"/>
  <c r="M4" i="1074"/>
  <c r="R14" i="1073"/>
  <c r="U4" i="1074"/>
  <c r="AE4" i="1074"/>
  <c r="BE14" i="1073"/>
  <c r="S7" i="1074"/>
  <c r="U7" i="1074"/>
  <c r="W7" i="1074"/>
  <c r="K14" i="1073"/>
  <c r="G4" i="1074"/>
  <c r="M14" i="1073"/>
  <c r="I4" i="1074"/>
  <c r="N4" i="1074"/>
  <c r="S14" i="1073"/>
  <c r="P4" i="1074"/>
  <c r="U14" i="1073"/>
  <c r="BW14" i="1073"/>
  <c r="AG4" i="1074"/>
  <c r="AK4" i="1074"/>
  <c r="BZ14" i="1073"/>
  <c r="G20" i="844" s="1"/>
  <c r="AN4" i="1074"/>
  <c r="CC14" i="1073"/>
  <c r="D20" i="844" s="1"/>
  <c r="R7" i="1074"/>
  <c r="A5" i="1074"/>
  <c r="L7" i="1072"/>
  <c r="N7" i="1072"/>
  <c r="L4" i="1072"/>
  <c r="N4" i="1072"/>
  <c r="S15" i="1071"/>
  <c r="L10" i="1072"/>
  <c r="N10" i="1072"/>
  <c r="H4" i="1072"/>
  <c r="L15" i="1071"/>
  <c r="P15" i="1071"/>
  <c r="K4" i="1072"/>
  <c r="R15" i="1071"/>
  <c r="M4" i="1072"/>
  <c r="O4" i="1072"/>
  <c r="T15" i="1071"/>
  <c r="U4" i="1072"/>
  <c r="BE15" i="1071"/>
  <c r="AE4" i="1072"/>
  <c r="S7" i="1072"/>
  <c r="U7" i="1072"/>
  <c r="W7" i="1072"/>
  <c r="S10" i="1072"/>
  <c r="U10" i="1072"/>
  <c r="W10" i="1072"/>
  <c r="K15" i="1071"/>
  <c r="G4" i="1072"/>
  <c r="M15" i="1071"/>
  <c r="I4" i="1072"/>
  <c r="P4" i="1072"/>
  <c r="U15" i="1071"/>
  <c r="BW15" i="1071"/>
  <c r="AG4" i="1072"/>
  <c r="AK4" i="1072"/>
  <c r="BZ15" i="1071"/>
  <c r="G19" i="844" s="1"/>
  <c r="AN4" i="1072"/>
  <c r="CC15" i="1071"/>
  <c r="D19" i="844" s="1"/>
  <c r="R7" i="1072"/>
  <c r="T7" i="1072"/>
  <c r="V7" i="1072"/>
  <c r="R10" i="1072"/>
  <c r="T10" i="1072"/>
  <c r="V10" i="1072"/>
  <c r="A5" i="1072"/>
  <c r="L28" i="1070"/>
  <c r="N28" i="1070"/>
  <c r="L34" i="1070"/>
  <c r="N34" i="1070"/>
  <c r="H49" i="1070"/>
  <c r="O4" i="1070"/>
  <c r="T28" i="1069"/>
  <c r="L25" i="1070"/>
  <c r="N25" i="1070"/>
  <c r="L31" i="1070"/>
  <c r="N31" i="1070"/>
  <c r="L37" i="1070"/>
  <c r="N37" i="1070"/>
  <c r="H40" i="1070"/>
  <c r="H43" i="1070"/>
  <c r="H46" i="1070"/>
  <c r="K28" i="1069"/>
  <c r="G4" i="1070"/>
  <c r="M28" i="1069"/>
  <c r="I4" i="1070"/>
  <c r="N4" i="1070"/>
  <c r="S28" i="1069"/>
  <c r="P4" i="1070"/>
  <c r="U28" i="1069"/>
  <c r="T4" i="1070"/>
  <c r="BW28" i="1069"/>
  <c r="AG4" i="1070"/>
  <c r="AK4" i="1070"/>
  <c r="BZ28" i="1069"/>
  <c r="G18" i="844" s="1"/>
  <c r="AN4" i="1070"/>
  <c r="CC28" i="1069"/>
  <c r="D18" i="844" s="1"/>
  <c r="R7" i="1070"/>
  <c r="R10" i="1070"/>
  <c r="T10" i="1070"/>
  <c r="V10" i="1070"/>
  <c r="R13" i="1070"/>
  <c r="T13" i="1070"/>
  <c r="V13" i="1070"/>
  <c r="R16" i="1070"/>
  <c r="T16" i="1070"/>
  <c r="V16" i="1070"/>
  <c r="R19" i="1070"/>
  <c r="T19" i="1070"/>
  <c r="V19" i="1070"/>
  <c r="R22" i="1070"/>
  <c r="T22" i="1070"/>
  <c r="V22" i="1070"/>
  <c r="R25" i="1070"/>
  <c r="T25" i="1070"/>
  <c r="V25" i="1070"/>
  <c r="R28" i="1070"/>
  <c r="T28" i="1070"/>
  <c r="V28" i="1070"/>
  <c r="R31" i="1070"/>
  <c r="T31" i="1070"/>
  <c r="V31" i="1070"/>
  <c r="R34" i="1070"/>
  <c r="T34" i="1070"/>
  <c r="V34" i="1070"/>
  <c r="R37" i="1070"/>
  <c r="T37" i="1070"/>
  <c r="V37" i="1070"/>
  <c r="E40" i="1070"/>
  <c r="X40" i="1070"/>
  <c r="V40" i="1070"/>
  <c r="T40" i="1070"/>
  <c r="R40" i="1070"/>
  <c r="U40" i="1070"/>
  <c r="E43" i="1070"/>
  <c r="V43" i="1070"/>
  <c r="T43" i="1070"/>
  <c r="R43" i="1070"/>
  <c r="U43" i="1070"/>
  <c r="E46" i="1070"/>
  <c r="V46" i="1070"/>
  <c r="T46" i="1070"/>
  <c r="R46" i="1070"/>
  <c r="U46" i="1070"/>
  <c r="E49" i="1070"/>
  <c r="V49" i="1070"/>
  <c r="T49" i="1070"/>
  <c r="R49" i="1070"/>
  <c r="U49" i="1070"/>
  <c r="H4" i="1070"/>
  <c r="L28" i="1069"/>
  <c r="P28" i="1069"/>
  <c r="K4" i="1070"/>
  <c r="R28" i="1069"/>
  <c r="M4" i="1070"/>
  <c r="U4" i="1070"/>
  <c r="BE28" i="1069"/>
  <c r="AE4" i="1070"/>
  <c r="BM28" i="1069"/>
  <c r="S7" i="1070"/>
  <c r="U7" i="1070"/>
  <c r="W7" i="1070"/>
  <c r="S10" i="1070"/>
  <c r="U10" i="1070"/>
  <c r="W10" i="1070"/>
  <c r="S13" i="1070"/>
  <c r="U13" i="1070"/>
  <c r="W13" i="1070"/>
  <c r="S16" i="1070"/>
  <c r="U16" i="1070"/>
  <c r="W16" i="1070"/>
  <c r="S19" i="1070"/>
  <c r="U19" i="1070"/>
  <c r="W19" i="1070"/>
  <c r="S22" i="1070"/>
  <c r="U22" i="1070"/>
  <c r="W22" i="1070"/>
  <c r="S25" i="1070"/>
  <c r="U25" i="1070"/>
  <c r="W25" i="1070"/>
  <c r="S28" i="1070"/>
  <c r="U28" i="1070"/>
  <c r="W28" i="1070"/>
  <c r="S31" i="1070"/>
  <c r="U31" i="1070"/>
  <c r="W31" i="1070"/>
  <c r="S34" i="1070"/>
  <c r="U34" i="1070"/>
  <c r="W34" i="1070"/>
  <c r="S37" i="1070"/>
  <c r="U37" i="1070"/>
  <c r="W37" i="1070"/>
  <c r="K40" i="1070"/>
  <c r="L40" i="1070"/>
  <c r="N40" i="1070"/>
  <c r="K43" i="1070"/>
  <c r="L43" i="1070"/>
  <c r="N43" i="1070"/>
  <c r="K46" i="1070"/>
  <c r="L46" i="1070"/>
  <c r="N46" i="1070"/>
  <c r="K49" i="1070"/>
  <c r="L49" i="1070"/>
  <c r="N49" i="1070"/>
  <c r="A5" i="1070"/>
  <c r="A11" i="1070"/>
  <c r="A17" i="1070"/>
  <c r="A23" i="1070"/>
  <c r="A29" i="1070"/>
  <c r="A35" i="1070"/>
  <c r="A41" i="1070"/>
  <c r="A47" i="1070"/>
  <c r="O4" i="1068"/>
  <c r="T20" i="1067"/>
  <c r="P20" i="1067"/>
  <c r="K4" i="1068"/>
  <c r="K7" i="1068"/>
  <c r="T7" i="1068"/>
  <c r="K10" i="1068"/>
  <c r="T10" i="1068"/>
  <c r="K13" i="1068"/>
  <c r="T13" i="1068"/>
  <c r="K16" i="1068"/>
  <c r="T16" i="1068"/>
  <c r="K19" i="1068"/>
  <c r="T19" i="1068"/>
  <c r="K22" i="1068"/>
  <c r="T22" i="1068"/>
  <c r="K25" i="1068"/>
  <c r="T25" i="1068"/>
  <c r="K20" i="1067"/>
  <c r="G4" i="1068"/>
  <c r="M20" i="1067"/>
  <c r="I4" i="1068"/>
  <c r="N4" i="1068"/>
  <c r="S20" i="1067"/>
  <c r="P4" i="1068"/>
  <c r="U20" i="1067"/>
  <c r="AE20" i="1067"/>
  <c r="BW20" i="1067"/>
  <c r="AG4" i="1068"/>
  <c r="AK4" i="1068"/>
  <c r="BZ20" i="1067"/>
  <c r="G17" i="844" s="1"/>
  <c r="AN4" i="1068"/>
  <c r="CC20" i="1067"/>
  <c r="D17" i="844" s="1"/>
  <c r="R7" i="1068"/>
  <c r="R10" i="1068"/>
  <c r="R13" i="1068"/>
  <c r="R16" i="1068"/>
  <c r="R19" i="1068"/>
  <c r="R22" i="1068"/>
  <c r="R25" i="1068"/>
  <c r="H4" i="1068"/>
  <c r="L20" i="1067"/>
  <c r="M4" i="1068"/>
  <c r="R20" i="1067"/>
  <c r="U4" i="1068"/>
  <c r="AE4" i="1068"/>
  <c r="BE20" i="1067"/>
  <c r="BM20" i="1067"/>
  <c r="S7" i="1068"/>
  <c r="U7" i="1068"/>
  <c r="W7" i="1068"/>
  <c r="S10" i="1068"/>
  <c r="U10" i="1068"/>
  <c r="W10" i="1068"/>
  <c r="S13" i="1068"/>
  <c r="U13" i="1068"/>
  <c r="W13" i="1068"/>
  <c r="S16" i="1068"/>
  <c r="U16" i="1068"/>
  <c r="W16" i="1068"/>
  <c r="S19" i="1068"/>
  <c r="U19" i="1068"/>
  <c r="W19" i="1068"/>
  <c r="S22" i="1068"/>
  <c r="U22" i="1068"/>
  <c r="W22" i="1068"/>
  <c r="S25" i="1068"/>
  <c r="U25" i="1068"/>
  <c r="W25" i="1068"/>
  <c r="A5" i="1068"/>
  <c r="A11" i="1068"/>
  <c r="A17" i="1068"/>
  <c r="A23" i="1068"/>
  <c r="O4" i="1066"/>
  <c r="T21" i="1065"/>
  <c r="P21" i="1065"/>
  <c r="K4" i="1066"/>
  <c r="K21" i="1065"/>
  <c r="G4" i="1066"/>
  <c r="M21" i="1065"/>
  <c r="I4" i="1066"/>
  <c r="N4" i="1066"/>
  <c r="S21" i="1065"/>
  <c r="P4" i="1066"/>
  <c r="U21" i="1065"/>
  <c r="V4" i="1066"/>
  <c r="BW21" i="1065"/>
  <c r="AG4" i="1066"/>
  <c r="AK4" i="1066"/>
  <c r="BZ21" i="1065"/>
  <c r="G16" i="844" s="1"/>
  <c r="AN4" i="1066"/>
  <c r="CC21" i="1065"/>
  <c r="D16" i="844" s="1"/>
  <c r="R7" i="1066"/>
  <c r="R10" i="1066"/>
  <c r="R13" i="1066"/>
  <c r="R16" i="1066"/>
  <c r="R19" i="1066"/>
  <c r="T19" i="1066"/>
  <c r="V19" i="1066"/>
  <c r="R22" i="1066"/>
  <c r="T22" i="1066"/>
  <c r="V22" i="1066"/>
  <c r="R25" i="1066"/>
  <c r="T25" i="1066"/>
  <c r="V25" i="1066"/>
  <c r="R28" i="1066"/>
  <c r="T28" i="1066"/>
  <c r="V28" i="1066"/>
  <c r="H4" i="1066"/>
  <c r="L21" i="1065"/>
  <c r="R21" i="1065"/>
  <c r="M4" i="1066"/>
  <c r="U4" i="1066"/>
  <c r="BE21" i="1065"/>
  <c r="AE4" i="1066"/>
  <c r="BM21" i="1065"/>
  <c r="S7" i="1066"/>
  <c r="U7" i="1066"/>
  <c r="W7" i="1066"/>
  <c r="S10" i="1066"/>
  <c r="U10" i="1066"/>
  <c r="W10" i="1066"/>
  <c r="S13" i="1066"/>
  <c r="U13" i="1066"/>
  <c r="W13" i="1066"/>
  <c r="S16" i="1066"/>
  <c r="U16" i="1066"/>
  <c r="W16" i="1066"/>
  <c r="S19" i="1066"/>
  <c r="U19" i="1066"/>
  <c r="W19" i="1066"/>
  <c r="S22" i="1066"/>
  <c r="U22" i="1066"/>
  <c r="W22" i="1066"/>
  <c r="S25" i="1066"/>
  <c r="U25" i="1066"/>
  <c r="W25" i="1066"/>
  <c r="S28" i="1066"/>
  <c r="U28" i="1066"/>
  <c r="W28" i="1066"/>
  <c r="A5" i="1066"/>
  <c r="A11" i="1066"/>
  <c r="A17" i="1066"/>
  <c r="A23" i="1066"/>
  <c r="J4" i="1064"/>
  <c r="O4" i="1064"/>
  <c r="T30" i="1063"/>
  <c r="P30" i="1063"/>
  <c r="K4" i="1064"/>
  <c r="K7" i="1064"/>
  <c r="T7" i="1064"/>
  <c r="K10" i="1064"/>
  <c r="T10" i="1064"/>
  <c r="K13" i="1064"/>
  <c r="T13" i="1064"/>
  <c r="K16" i="1064"/>
  <c r="T16" i="1064"/>
  <c r="K19" i="1064"/>
  <c r="T19" i="1064"/>
  <c r="K22" i="1064"/>
  <c r="T22" i="1064"/>
  <c r="K25" i="1064"/>
  <c r="T25" i="1064"/>
  <c r="H4" i="1064"/>
  <c r="L30" i="1063"/>
  <c r="R30" i="1063"/>
  <c r="M4" i="1064"/>
  <c r="U4" i="1064"/>
  <c r="BE30" i="1063"/>
  <c r="AE4" i="1064"/>
  <c r="S7" i="1064"/>
  <c r="U7" i="1064"/>
  <c r="W7" i="1064"/>
  <c r="S10" i="1064"/>
  <c r="U10" i="1064"/>
  <c r="W10" i="1064"/>
  <c r="S13" i="1064"/>
  <c r="U13" i="1064"/>
  <c r="W13" i="1064"/>
  <c r="S16" i="1064"/>
  <c r="U16" i="1064"/>
  <c r="W16" i="1064"/>
  <c r="S19" i="1064"/>
  <c r="U19" i="1064"/>
  <c r="W19" i="1064"/>
  <c r="S22" i="1064"/>
  <c r="U22" i="1064"/>
  <c r="W22" i="1064"/>
  <c r="S25" i="1064"/>
  <c r="U25" i="1064"/>
  <c r="W25" i="1064"/>
  <c r="S28" i="1064"/>
  <c r="U28" i="1064"/>
  <c r="W28" i="1064"/>
  <c r="S31" i="1064"/>
  <c r="U31" i="1064"/>
  <c r="W31" i="1064"/>
  <c r="S34" i="1064"/>
  <c r="U34" i="1064"/>
  <c r="W34" i="1064"/>
  <c r="S37" i="1064"/>
  <c r="U37" i="1064"/>
  <c r="W37" i="1064"/>
  <c r="G40" i="1064"/>
  <c r="I40" i="1064"/>
  <c r="N40" i="1064"/>
  <c r="K40" i="1064"/>
  <c r="D46" i="1064"/>
  <c r="G46" i="1064"/>
  <c r="I46" i="1064"/>
  <c r="L46" i="1064"/>
  <c r="N46" i="1064"/>
  <c r="K30" i="1063"/>
  <c r="G4" i="1064"/>
  <c r="M30" i="1063"/>
  <c r="I4" i="1064"/>
  <c r="N4" i="1064"/>
  <c r="S30" i="1063"/>
  <c r="P4" i="1064"/>
  <c r="U30" i="1063"/>
  <c r="BW30" i="1063"/>
  <c r="AG4" i="1064"/>
  <c r="AK4" i="1064"/>
  <c r="BZ30" i="1063"/>
  <c r="G15" i="844" s="1"/>
  <c r="AN4" i="1064"/>
  <c r="CC30" i="1063"/>
  <c r="D15" i="844" s="1"/>
  <c r="R7" i="1064"/>
  <c r="R10" i="1064"/>
  <c r="R13" i="1064"/>
  <c r="R16" i="1064"/>
  <c r="R19" i="1064"/>
  <c r="R22" i="1064"/>
  <c r="R25" i="1064"/>
  <c r="R28" i="1064"/>
  <c r="R31" i="1064"/>
  <c r="R34" i="1064"/>
  <c r="R37" i="1064"/>
  <c r="T37" i="1064"/>
  <c r="V37" i="1064"/>
  <c r="G43" i="1064"/>
  <c r="I43" i="1064"/>
  <c r="N43" i="1064"/>
  <c r="K43" i="1064"/>
  <c r="K46" i="1064"/>
  <c r="K49" i="1064"/>
  <c r="T49" i="1064"/>
  <c r="K52" i="1064"/>
  <c r="T52" i="1064"/>
  <c r="K55" i="1064"/>
  <c r="T55" i="1064"/>
  <c r="R49" i="1064"/>
  <c r="R52" i="1064"/>
  <c r="R55" i="1064"/>
  <c r="S40" i="1064"/>
  <c r="U40" i="1064"/>
  <c r="W40" i="1064"/>
  <c r="S43" i="1064"/>
  <c r="U43" i="1064"/>
  <c r="W43" i="1064"/>
  <c r="S46" i="1064"/>
  <c r="U46" i="1064"/>
  <c r="W46" i="1064"/>
  <c r="S49" i="1064"/>
  <c r="U49" i="1064"/>
  <c r="W49" i="1064"/>
  <c r="S52" i="1064"/>
  <c r="U52" i="1064"/>
  <c r="W52" i="1064"/>
  <c r="S55" i="1064"/>
  <c r="U55" i="1064"/>
  <c r="W55" i="1064"/>
  <c r="A5" i="1064"/>
  <c r="A11" i="1064"/>
  <c r="A17" i="1064"/>
  <c r="A23" i="1064"/>
  <c r="A29" i="1064"/>
  <c r="A35" i="1064"/>
  <c r="A41" i="1064"/>
  <c r="A47" i="1064"/>
  <c r="A53" i="1064"/>
  <c r="L7" i="1062"/>
  <c r="N7" i="1062"/>
  <c r="L13" i="1062"/>
  <c r="N13" i="1062"/>
  <c r="L19" i="1062"/>
  <c r="N19" i="1062"/>
  <c r="L25" i="1062"/>
  <c r="N25" i="1062"/>
  <c r="L31" i="1062"/>
  <c r="N31" i="1062"/>
  <c r="L4" i="1062"/>
  <c r="N4" i="1062"/>
  <c r="S41" i="1061"/>
  <c r="L10" i="1062"/>
  <c r="N10" i="1062"/>
  <c r="L16" i="1062"/>
  <c r="N16" i="1062"/>
  <c r="L22" i="1062"/>
  <c r="N22" i="1062"/>
  <c r="L28" i="1062"/>
  <c r="N28" i="1062"/>
  <c r="H4" i="1062"/>
  <c r="L41" i="1061"/>
  <c r="P41" i="1061"/>
  <c r="K4" i="1062"/>
  <c r="R41" i="1061"/>
  <c r="M4" i="1062"/>
  <c r="O4" i="1062"/>
  <c r="T41" i="1061"/>
  <c r="U4" i="1062"/>
  <c r="BE41" i="1061"/>
  <c r="AE4" i="1062"/>
  <c r="BM41" i="1061"/>
  <c r="S7" i="1062"/>
  <c r="U7" i="1062"/>
  <c r="W7" i="1062"/>
  <c r="S10" i="1062"/>
  <c r="U10" i="1062"/>
  <c r="W10" i="1062"/>
  <c r="S13" i="1062"/>
  <c r="U13" i="1062"/>
  <c r="W13" i="1062"/>
  <c r="S16" i="1062"/>
  <c r="U16" i="1062"/>
  <c r="W16" i="1062"/>
  <c r="S19" i="1062"/>
  <c r="U19" i="1062"/>
  <c r="W19" i="1062"/>
  <c r="S22" i="1062"/>
  <c r="U22" i="1062"/>
  <c r="W22" i="1062"/>
  <c r="S25" i="1062"/>
  <c r="U25" i="1062"/>
  <c r="W25" i="1062"/>
  <c r="S28" i="1062"/>
  <c r="U28" i="1062"/>
  <c r="W28" i="1062"/>
  <c r="S31" i="1062"/>
  <c r="U31" i="1062"/>
  <c r="W31" i="1062"/>
  <c r="E34" i="1062"/>
  <c r="V34" i="1062"/>
  <c r="T34" i="1062"/>
  <c r="R34" i="1062"/>
  <c r="U34" i="1062"/>
  <c r="E37" i="1062"/>
  <c r="V37" i="1062"/>
  <c r="T37" i="1062"/>
  <c r="R37" i="1062"/>
  <c r="U37" i="1062"/>
  <c r="L40" i="1062"/>
  <c r="N40" i="1062"/>
  <c r="L46" i="1062"/>
  <c r="N46" i="1062"/>
  <c r="L52" i="1062"/>
  <c r="N52" i="1062"/>
  <c r="K41" i="1061"/>
  <c r="G4" i="1062"/>
  <c r="M41" i="1061"/>
  <c r="I4" i="1062"/>
  <c r="P4" i="1062"/>
  <c r="U41" i="1061"/>
  <c r="BW41" i="1061"/>
  <c r="AG4" i="1062"/>
  <c r="AK4" i="1062"/>
  <c r="BZ41" i="1061"/>
  <c r="G14" i="844" s="1"/>
  <c r="AN4" i="1062"/>
  <c r="CC41" i="1061"/>
  <c r="D14" i="844" s="1"/>
  <c r="R7" i="1062"/>
  <c r="T7" i="1062"/>
  <c r="V7" i="1062"/>
  <c r="X7" i="1062"/>
  <c r="R10" i="1062"/>
  <c r="T10" i="1062"/>
  <c r="V10" i="1062"/>
  <c r="R13" i="1062"/>
  <c r="T13" i="1062"/>
  <c r="V13" i="1062"/>
  <c r="X13" i="1062"/>
  <c r="R16" i="1062"/>
  <c r="T16" i="1062"/>
  <c r="V16" i="1062"/>
  <c r="R19" i="1062"/>
  <c r="T19" i="1062"/>
  <c r="V19" i="1062"/>
  <c r="R22" i="1062"/>
  <c r="T22" i="1062"/>
  <c r="V22" i="1062"/>
  <c r="R25" i="1062"/>
  <c r="T25" i="1062"/>
  <c r="V25" i="1062"/>
  <c r="R28" i="1062"/>
  <c r="T28" i="1062"/>
  <c r="V28" i="1062"/>
  <c r="R31" i="1062"/>
  <c r="T31" i="1062"/>
  <c r="V31" i="1062"/>
  <c r="D34" i="1062"/>
  <c r="I34" i="1062"/>
  <c r="K34" i="1062"/>
  <c r="S34" i="1062"/>
  <c r="W34" i="1062"/>
  <c r="L34" i="1062"/>
  <c r="N34" i="1062"/>
  <c r="K37" i="1062"/>
  <c r="S37" i="1062"/>
  <c r="W37" i="1062"/>
  <c r="L37" i="1062"/>
  <c r="N37" i="1062"/>
  <c r="L43" i="1062"/>
  <c r="N43" i="1062"/>
  <c r="L49" i="1062"/>
  <c r="N49" i="1062"/>
  <c r="R40" i="1062"/>
  <c r="T40" i="1062"/>
  <c r="V40" i="1062"/>
  <c r="R43" i="1062"/>
  <c r="T43" i="1062"/>
  <c r="V43" i="1062"/>
  <c r="R46" i="1062"/>
  <c r="T46" i="1062"/>
  <c r="V46" i="1062"/>
  <c r="R49" i="1062"/>
  <c r="T49" i="1062"/>
  <c r="V49" i="1062"/>
  <c r="R52" i="1062"/>
  <c r="T52" i="1062"/>
  <c r="V52" i="1062"/>
  <c r="G55" i="1062"/>
  <c r="I55" i="1062"/>
  <c r="N55" i="1062"/>
  <c r="R55" i="1062"/>
  <c r="K55" i="1062"/>
  <c r="G61" i="1062"/>
  <c r="I61" i="1062"/>
  <c r="N61" i="1062"/>
  <c r="R61" i="1062"/>
  <c r="K61" i="1062"/>
  <c r="D67" i="1062"/>
  <c r="G67" i="1062"/>
  <c r="I67" i="1062"/>
  <c r="R67" i="1062"/>
  <c r="L70" i="1062"/>
  <c r="N70" i="1062"/>
  <c r="L76" i="1062"/>
  <c r="N76" i="1062"/>
  <c r="L82" i="1062"/>
  <c r="N82" i="1062"/>
  <c r="S40" i="1062"/>
  <c r="U40" i="1062"/>
  <c r="W40" i="1062"/>
  <c r="S43" i="1062"/>
  <c r="U43" i="1062"/>
  <c r="W43" i="1062"/>
  <c r="S46" i="1062"/>
  <c r="U46" i="1062"/>
  <c r="W46" i="1062"/>
  <c r="S49" i="1062"/>
  <c r="U49" i="1062"/>
  <c r="W49" i="1062"/>
  <c r="S52" i="1062"/>
  <c r="U52" i="1062"/>
  <c r="W52" i="1062"/>
  <c r="G58" i="1062"/>
  <c r="I58" i="1062"/>
  <c r="N58" i="1062"/>
  <c r="K58" i="1062"/>
  <c r="G64" i="1062"/>
  <c r="I64" i="1062"/>
  <c r="N64" i="1062"/>
  <c r="K64" i="1062"/>
  <c r="L67" i="1062"/>
  <c r="N67" i="1062"/>
  <c r="G70" i="1062"/>
  <c r="I70" i="1062"/>
  <c r="K70" i="1062"/>
  <c r="P73" i="1062"/>
  <c r="R73" i="1062"/>
  <c r="G76" i="1062"/>
  <c r="I76" i="1062"/>
  <c r="K76" i="1062"/>
  <c r="P79" i="1062"/>
  <c r="R79" i="1062"/>
  <c r="G82" i="1062"/>
  <c r="I82" i="1062"/>
  <c r="K82" i="1062"/>
  <c r="P85" i="1062"/>
  <c r="R85" i="1062"/>
  <c r="G88" i="1062"/>
  <c r="I88" i="1062"/>
  <c r="N88" i="1062"/>
  <c r="K88" i="1062"/>
  <c r="S55" i="1062"/>
  <c r="U55" i="1062"/>
  <c r="W55" i="1062"/>
  <c r="S58" i="1062"/>
  <c r="U58" i="1062"/>
  <c r="W58" i="1062"/>
  <c r="S61" i="1062"/>
  <c r="U61" i="1062"/>
  <c r="W61" i="1062"/>
  <c r="S64" i="1062"/>
  <c r="U64" i="1062"/>
  <c r="W64" i="1062"/>
  <c r="K67" i="1062"/>
  <c r="S67" i="1062"/>
  <c r="U67" i="1062"/>
  <c r="W67" i="1062"/>
  <c r="W70" i="1062"/>
  <c r="G73" i="1062"/>
  <c r="I73" i="1062"/>
  <c r="N73" i="1062"/>
  <c r="K73" i="1062"/>
  <c r="G79" i="1062"/>
  <c r="I79" i="1062"/>
  <c r="N79" i="1062"/>
  <c r="K79" i="1062"/>
  <c r="G85" i="1062"/>
  <c r="I85" i="1062"/>
  <c r="N85" i="1062"/>
  <c r="K85" i="1062"/>
  <c r="S70" i="1062"/>
  <c r="U70" i="1062"/>
  <c r="S73" i="1062"/>
  <c r="U73" i="1062"/>
  <c r="W73" i="1062"/>
  <c r="S76" i="1062"/>
  <c r="U76" i="1062"/>
  <c r="W76" i="1062"/>
  <c r="S79" i="1062"/>
  <c r="U79" i="1062"/>
  <c r="S82" i="1062"/>
  <c r="U82" i="1062"/>
  <c r="W82" i="1062"/>
  <c r="S85" i="1062"/>
  <c r="U85" i="1062"/>
  <c r="W85" i="1062"/>
  <c r="S88" i="1062"/>
  <c r="U88" i="1062"/>
  <c r="W88" i="1062"/>
  <c r="A86" i="1062"/>
  <c r="A80" i="1062"/>
  <c r="A5" i="1062"/>
  <c r="A11" i="1062"/>
  <c r="A17" i="1062"/>
  <c r="A23" i="1062"/>
  <c r="A29" i="1062"/>
  <c r="A35" i="1062"/>
  <c r="A41" i="1062"/>
  <c r="A47" i="1062"/>
  <c r="A53" i="1062"/>
  <c r="A59" i="1062"/>
  <c r="A65" i="1062"/>
  <c r="A71" i="1062"/>
  <c r="A77" i="1062"/>
  <c r="L22" i="1060"/>
  <c r="N22" i="1060"/>
  <c r="L28" i="1060"/>
  <c r="N28" i="1060"/>
  <c r="L34" i="1060"/>
  <c r="N34" i="1060"/>
  <c r="L40" i="1060"/>
  <c r="N40" i="1060"/>
  <c r="H43" i="1060"/>
  <c r="H46" i="1060"/>
  <c r="H49" i="1060"/>
  <c r="H52" i="1060"/>
  <c r="J4" i="1060"/>
  <c r="O4" i="1060"/>
  <c r="T46" i="1059"/>
  <c r="K4" i="1060"/>
  <c r="P46" i="1059"/>
  <c r="K7" i="1060"/>
  <c r="T7" i="1060"/>
  <c r="K10" i="1060"/>
  <c r="T10" i="1060"/>
  <c r="K13" i="1060"/>
  <c r="T13" i="1060"/>
  <c r="L25" i="1060"/>
  <c r="N25" i="1060"/>
  <c r="L31" i="1060"/>
  <c r="N31" i="1060"/>
  <c r="L37" i="1060"/>
  <c r="N37" i="1060"/>
  <c r="L46" i="1059"/>
  <c r="H4" i="1060"/>
  <c r="M4" i="1060"/>
  <c r="R46" i="1059"/>
  <c r="U4" i="1060"/>
  <c r="AE4" i="1060"/>
  <c r="BE46" i="1059"/>
  <c r="S7" i="1060"/>
  <c r="U7" i="1060"/>
  <c r="W7" i="1060"/>
  <c r="S10" i="1060"/>
  <c r="U10" i="1060"/>
  <c r="W10" i="1060"/>
  <c r="S13" i="1060"/>
  <c r="U13" i="1060"/>
  <c r="W13" i="1060"/>
  <c r="S16" i="1060"/>
  <c r="U16" i="1060"/>
  <c r="W16" i="1060"/>
  <c r="S19" i="1060"/>
  <c r="U19" i="1060"/>
  <c r="W19" i="1060"/>
  <c r="S22" i="1060"/>
  <c r="U22" i="1060"/>
  <c r="W22" i="1060"/>
  <c r="S25" i="1060"/>
  <c r="U25" i="1060"/>
  <c r="W25" i="1060"/>
  <c r="S28" i="1060"/>
  <c r="U28" i="1060"/>
  <c r="W28" i="1060"/>
  <c r="S31" i="1060"/>
  <c r="U31" i="1060"/>
  <c r="W31" i="1060"/>
  <c r="S34" i="1060"/>
  <c r="U34" i="1060"/>
  <c r="W34" i="1060"/>
  <c r="S37" i="1060"/>
  <c r="U37" i="1060"/>
  <c r="W37" i="1060"/>
  <c r="S40" i="1060"/>
  <c r="U40" i="1060"/>
  <c r="W40" i="1060"/>
  <c r="K43" i="1060"/>
  <c r="L43" i="1060"/>
  <c r="N43" i="1060"/>
  <c r="K46" i="1060"/>
  <c r="L46" i="1060"/>
  <c r="N46" i="1060"/>
  <c r="K49" i="1060"/>
  <c r="L49" i="1060"/>
  <c r="N49" i="1060"/>
  <c r="K52" i="1060"/>
  <c r="L52" i="1060"/>
  <c r="N52" i="1060"/>
  <c r="K55" i="1060"/>
  <c r="S55" i="1060"/>
  <c r="L55" i="1060"/>
  <c r="N55" i="1060"/>
  <c r="L61" i="1060"/>
  <c r="N61" i="1060"/>
  <c r="L67" i="1060"/>
  <c r="N67" i="1060"/>
  <c r="L73" i="1060"/>
  <c r="N73" i="1060"/>
  <c r="G4" i="1060"/>
  <c r="K46" i="1059"/>
  <c r="I4" i="1060"/>
  <c r="M46" i="1059"/>
  <c r="N4" i="1060"/>
  <c r="S46" i="1059"/>
  <c r="P4" i="1060"/>
  <c r="U46" i="1059"/>
  <c r="V4" i="1060"/>
  <c r="AG4" i="1060"/>
  <c r="BW46" i="1059"/>
  <c r="AK4" i="1060"/>
  <c r="BZ46" i="1059"/>
  <c r="G13" i="844" s="1"/>
  <c r="AN4" i="1060"/>
  <c r="CC46" i="1059"/>
  <c r="D13" i="844" s="1"/>
  <c r="R7" i="1060"/>
  <c r="R10" i="1060"/>
  <c r="R13" i="1060"/>
  <c r="R16" i="1060"/>
  <c r="R19" i="1060"/>
  <c r="R22" i="1060"/>
  <c r="T22" i="1060"/>
  <c r="V22" i="1060"/>
  <c r="R25" i="1060"/>
  <c r="T25" i="1060"/>
  <c r="V25" i="1060"/>
  <c r="X25" i="1060"/>
  <c r="R28" i="1060"/>
  <c r="T28" i="1060"/>
  <c r="V28" i="1060"/>
  <c r="R31" i="1060"/>
  <c r="T31" i="1060"/>
  <c r="V31" i="1060"/>
  <c r="R34" i="1060"/>
  <c r="T34" i="1060"/>
  <c r="V34" i="1060"/>
  <c r="R37" i="1060"/>
  <c r="T37" i="1060"/>
  <c r="V37" i="1060"/>
  <c r="D40" i="1060"/>
  <c r="R40" i="1060"/>
  <c r="T40" i="1060"/>
  <c r="V40" i="1060"/>
  <c r="E43" i="1060"/>
  <c r="X43" i="1060"/>
  <c r="V43" i="1060"/>
  <c r="T43" i="1060"/>
  <c r="R43" i="1060"/>
  <c r="U43" i="1060"/>
  <c r="E46" i="1060"/>
  <c r="V46" i="1060"/>
  <c r="T46" i="1060"/>
  <c r="R46" i="1060"/>
  <c r="U46" i="1060"/>
  <c r="E49" i="1060"/>
  <c r="X49" i="1060"/>
  <c r="V49" i="1060"/>
  <c r="T49" i="1060"/>
  <c r="R49" i="1060"/>
  <c r="U49" i="1060"/>
  <c r="E52" i="1060"/>
  <c r="V52" i="1060"/>
  <c r="T52" i="1060"/>
  <c r="R52" i="1060"/>
  <c r="U52" i="1060"/>
  <c r="E55" i="1060"/>
  <c r="V55" i="1060"/>
  <c r="T55" i="1060"/>
  <c r="R55" i="1060"/>
  <c r="U55" i="1060"/>
  <c r="L58" i="1060"/>
  <c r="N58" i="1060"/>
  <c r="L64" i="1060"/>
  <c r="N64" i="1060"/>
  <c r="L70" i="1060"/>
  <c r="N70" i="1060"/>
  <c r="L76" i="1060"/>
  <c r="N76" i="1060"/>
  <c r="H79" i="1060"/>
  <c r="H82" i="1060"/>
  <c r="H85" i="1060"/>
  <c r="H88" i="1060"/>
  <c r="H91" i="1060"/>
  <c r="H94" i="1060"/>
  <c r="H97" i="1060"/>
  <c r="H100" i="1060"/>
  <c r="H103" i="1060"/>
  <c r="R58" i="1060"/>
  <c r="T58" i="1060"/>
  <c r="V58" i="1060"/>
  <c r="R61" i="1060"/>
  <c r="T61" i="1060"/>
  <c r="V61" i="1060"/>
  <c r="R64" i="1060"/>
  <c r="T64" i="1060"/>
  <c r="V64" i="1060"/>
  <c r="R67" i="1060"/>
  <c r="T67" i="1060"/>
  <c r="V67" i="1060"/>
  <c r="R70" i="1060"/>
  <c r="T70" i="1060"/>
  <c r="V70" i="1060"/>
  <c r="R73" i="1060"/>
  <c r="T73" i="1060"/>
  <c r="V73" i="1060"/>
  <c r="R76" i="1060"/>
  <c r="T76" i="1060"/>
  <c r="V76" i="1060"/>
  <c r="E79" i="1060"/>
  <c r="X79" i="1060"/>
  <c r="V79" i="1060"/>
  <c r="T79" i="1060"/>
  <c r="R79" i="1060"/>
  <c r="U79" i="1060"/>
  <c r="E82" i="1060"/>
  <c r="V82" i="1060"/>
  <c r="T82" i="1060"/>
  <c r="R82" i="1060"/>
  <c r="U82" i="1060"/>
  <c r="E85" i="1060"/>
  <c r="V85" i="1060"/>
  <c r="T85" i="1060"/>
  <c r="R85" i="1060"/>
  <c r="U85" i="1060"/>
  <c r="E88" i="1060"/>
  <c r="V88" i="1060"/>
  <c r="T88" i="1060"/>
  <c r="R88" i="1060"/>
  <c r="U88" i="1060"/>
  <c r="E91" i="1060"/>
  <c r="V91" i="1060"/>
  <c r="T91" i="1060"/>
  <c r="R91" i="1060"/>
  <c r="U91" i="1060"/>
  <c r="E94" i="1060"/>
  <c r="V94" i="1060"/>
  <c r="T94" i="1060"/>
  <c r="R94" i="1060"/>
  <c r="U94" i="1060"/>
  <c r="E97" i="1060"/>
  <c r="V97" i="1060"/>
  <c r="T97" i="1060"/>
  <c r="R97" i="1060"/>
  <c r="U97" i="1060"/>
  <c r="E100" i="1060"/>
  <c r="V100" i="1060"/>
  <c r="T100" i="1060"/>
  <c r="R100" i="1060"/>
  <c r="U100" i="1060"/>
  <c r="E103" i="1060"/>
  <c r="V103" i="1060"/>
  <c r="T103" i="1060"/>
  <c r="R103" i="1060"/>
  <c r="U103" i="1060"/>
  <c r="S58" i="1060"/>
  <c r="U58" i="1060"/>
  <c r="W58" i="1060"/>
  <c r="S61" i="1060"/>
  <c r="U61" i="1060"/>
  <c r="W61" i="1060"/>
  <c r="S64" i="1060"/>
  <c r="U64" i="1060"/>
  <c r="W64" i="1060"/>
  <c r="S67" i="1060"/>
  <c r="U67" i="1060"/>
  <c r="W67" i="1060"/>
  <c r="S70" i="1060"/>
  <c r="U70" i="1060"/>
  <c r="W70" i="1060"/>
  <c r="S73" i="1060"/>
  <c r="U73" i="1060"/>
  <c r="W73" i="1060"/>
  <c r="S76" i="1060"/>
  <c r="U76" i="1060"/>
  <c r="W76" i="1060"/>
  <c r="K79" i="1060"/>
  <c r="L79" i="1060"/>
  <c r="N79" i="1060"/>
  <c r="K82" i="1060"/>
  <c r="L82" i="1060"/>
  <c r="N82" i="1060"/>
  <c r="K85" i="1060"/>
  <c r="L85" i="1060"/>
  <c r="N85" i="1060"/>
  <c r="K88" i="1060"/>
  <c r="L88" i="1060"/>
  <c r="N88" i="1060"/>
  <c r="K91" i="1060"/>
  <c r="L91" i="1060"/>
  <c r="N91" i="1060"/>
  <c r="K94" i="1060"/>
  <c r="L94" i="1060"/>
  <c r="N94" i="1060"/>
  <c r="K97" i="1060"/>
  <c r="L97" i="1060"/>
  <c r="N97" i="1060"/>
  <c r="K100" i="1060"/>
  <c r="L100" i="1060"/>
  <c r="N100" i="1060"/>
  <c r="K103" i="1060"/>
  <c r="L103" i="1060"/>
  <c r="N103" i="1060"/>
  <c r="A98" i="1060"/>
  <c r="A92" i="1060"/>
  <c r="A101" i="1060"/>
  <c r="A95" i="1060"/>
  <c r="A89" i="1060"/>
  <c r="A86" i="1060"/>
  <c r="A80" i="1060"/>
  <c r="A74" i="1060"/>
  <c r="A68" i="1060"/>
  <c r="A62" i="1060"/>
  <c r="A56" i="1060"/>
  <c r="A50" i="1060"/>
  <c r="A44" i="1060"/>
  <c r="A38" i="1060"/>
  <c r="A32" i="1060"/>
  <c r="A83" i="1060"/>
  <c r="A77" i="1060"/>
  <c r="A71" i="1060"/>
  <c r="A65" i="1060"/>
  <c r="A59" i="1060"/>
  <c r="A53" i="1060"/>
  <c r="A47" i="1060"/>
  <c r="A41" i="1060"/>
  <c r="A35" i="1060"/>
  <c r="A5" i="1060"/>
  <c r="A11" i="1060"/>
  <c r="A17" i="1060"/>
  <c r="A23" i="1060"/>
  <c r="A29" i="1060"/>
  <c r="A2" i="1060"/>
  <c r="A8" i="1060"/>
  <c r="A14" i="1060"/>
  <c r="A20" i="1060"/>
  <c r="A26" i="1060"/>
  <c r="O4" i="1058"/>
  <c r="T43" i="1057"/>
  <c r="P43" i="1057"/>
  <c r="K4" i="1058"/>
  <c r="K7" i="1058"/>
  <c r="T7" i="1058"/>
  <c r="J10" i="1058"/>
  <c r="AH10" i="1058"/>
  <c r="AF10" i="1058"/>
  <c r="X10" i="1058"/>
  <c r="K10" i="1058"/>
  <c r="T10" i="1058"/>
  <c r="AB10" i="1058"/>
  <c r="K13" i="1058"/>
  <c r="T13" i="1058"/>
  <c r="K16" i="1058"/>
  <c r="T16" i="1058"/>
  <c r="K19" i="1058"/>
  <c r="T19" i="1058"/>
  <c r="J22" i="1058"/>
  <c r="AH22" i="1058"/>
  <c r="AF22" i="1058"/>
  <c r="X22" i="1058"/>
  <c r="K22" i="1058"/>
  <c r="T22" i="1058"/>
  <c r="AB22" i="1058"/>
  <c r="K25" i="1058"/>
  <c r="T25" i="1058"/>
  <c r="K28" i="1058"/>
  <c r="T28" i="1058"/>
  <c r="K31" i="1058"/>
  <c r="T31" i="1058"/>
  <c r="J34" i="1058"/>
  <c r="AH34" i="1058"/>
  <c r="AF34" i="1058"/>
  <c r="X34" i="1058"/>
  <c r="K34" i="1058"/>
  <c r="T34" i="1058"/>
  <c r="AB34" i="1058"/>
  <c r="K37" i="1058"/>
  <c r="T37" i="1058"/>
  <c r="K40" i="1058"/>
  <c r="T40" i="1058"/>
  <c r="K43" i="1058"/>
  <c r="T43" i="1058"/>
  <c r="J46" i="1058"/>
  <c r="AH46" i="1058"/>
  <c r="AF46" i="1058"/>
  <c r="X46" i="1058"/>
  <c r="K46" i="1058"/>
  <c r="T46" i="1058"/>
  <c r="AB46" i="1058"/>
  <c r="K49" i="1058"/>
  <c r="T49" i="1058"/>
  <c r="K52" i="1058"/>
  <c r="T52" i="1058"/>
  <c r="K55" i="1058"/>
  <c r="T55" i="1058"/>
  <c r="J58" i="1058"/>
  <c r="AH58" i="1058"/>
  <c r="AF58" i="1058"/>
  <c r="X58" i="1058"/>
  <c r="K58" i="1058"/>
  <c r="T58" i="1058"/>
  <c r="AB58" i="1058"/>
  <c r="K61" i="1058"/>
  <c r="T61" i="1058"/>
  <c r="K64" i="1058"/>
  <c r="T64" i="1058"/>
  <c r="K43" i="1057"/>
  <c r="G4" i="1058"/>
  <c r="N4" i="1058"/>
  <c r="S43" i="1057"/>
  <c r="P4" i="1058"/>
  <c r="U43" i="1057"/>
  <c r="AE43" i="1057"/>
  <c r="BW43" i="1057"/>
  <c r="AG4" i="1058"/>
  <c r="AK4" i="1058"/>
  <c r="BZ43" i="1057"/>
  <c r="G12" i="844" s="1"/>
  <c r="AN4" i="1058"/>
  <c r="CC43" i="1057"/>
  <c r="D12" i="844" s="1"/>
  <c r="R7" i="1058"/>
  <c r="R10" i="1058"/>
  <c r="R13" i="1058"/>
  <c r="R16" i="1058"/>
  <c r="R19" i="1058"/>
  <c r="R22" i="1058"/>
  <c r="R25" i="1058"/>
  <c r="R28" i="1058"/>
  <c r="R31" i="1058"/>
  <c r="R34" i="1058"/>
  <c r="R37" i="1058"/>
  <c r="R40" i="1058"/>
  <c r="R43" i="1058"/>
  <c r="R46" i="1058"/>
  <c r="R49" i="1058"/>
  <c r="R52" i="1058"/>
  <c r="R55" i="1058"/>
  <c r="R58" i="1058"/>
  <c r="R61" i="1058"/>
  <c r="R64" i="1058"/>
  <c r="I67" i="1058"/>
  <c r="R67" i="1058"/>
  <c r="J70" i="1058"/>
  <c r="AH70" i="1058"/>
  <c r="I70" i="1058"/>
  <c r="N70" i="1058"/>
  <c r="X70" i="1058"/>
  <c r="G76" i="1058"/>
  <c r="N76" i="1058"/>
  <c r="K76" i="1058"/>
  <c r="G82" i="1058"/>
  <c r="I82" i="1058"/>
  <c r="N82" i="1058"/>
  <c r="K82" i="1058"/>
  <c r="G88" i="1058"/>
  <c r="I88" i="1058"/>
  <c r="K88" i="1058"/>
  <c r="G94" i="1058"/>
  <c r="I94" i="1058"/>
  <c r="N94" i="1058"/>
  <c r="K94" i="1058"/>
  <c r="AQ43" i="1057"/>
  <c r="I4" i="1058"/>
  <c r="N7" i="1058"/>
  <c r="G10" i="1058"/>
  <c r="I16" i="1058"/>
  <c r="N19" i="1058"/>
  <c r="G22" i="1058"/>
  <c r="I28" i="1058"/>
  <c r="N31" i="1058"/>
  <c r="G34" i="1058"/>
  <c r="I40" i="1058"/>
  <c r="N43" i="1058"/>
  <c r="G46" i="1058"/>
  <c r="I52" i="1058"/>
  <c r="N55" i="1058"/>
  <c r="G58" i="1058"/>
  <c r="I64" i="1058"/>
  <c r="N67" i="1058"/>
  <c r="G70" i="1058"/>
  <c r="I76" i="1058"/>
  <c r="N88" i="1058"/>
  <c r="H4" i="1058"/>
  <c r="L43" i="1057"/>
  <c r="U4" i="1058"/>
  <c r="BM43" i="1057"/>
  <c r="S7" i="1058"/>
  <c r="U7" i="1058"/>
  <c r="W7" i="1058"/>
  <c r="S10" i="1058"/>
  <c r="U10" i="1058"/>
  <c r="S13" i="1058"/>
  <c r="U13" i="1058"/>
  <c r="W13" i="1058"/>
  <c r="S16" i="1058"/>
  <c r="U16" i="1058"/>
  <c r="W16" i="1058"/>
  <c r="S19" i="1058"/>
  <c r="U19" i="1058"/>
  <c r="W19" i="1058"/>
  <c r="S22" i="1058"/>
  <c r="U22" i="1058"/>
  <c r="S25" i="1058"/>
  <c r="U25" i="1058"/>
  <c r="W25" i="1058"/>
  <c r="S28" i="1058"/>
  <c r="U28" i="1058"/>
  <c r="W28" i="1058"/>
  <c r="S31" i="1058"/>
  <c r="U31" i="1058"/>
  <c r="W31" i="1058"/>
  <c r="S34" i="1058"/>
  <c r="U34" i="1058"/>
  <c r="S37" i="1058"/>
  <c r="U37" i="1058"/>
  <c r="W37" i="1058"/>
  <c r="S40" i="1058"/>
  <c r="U40" i="1058"/>
  <c r="W40" i="1058"/>
  <c r="S43" i="1058"/>
  <c r="U43" i="1058"/>
  <c r="W43" i="1058"/>
  <c r="S46" i="1058"/>
  <c r="U46" i="1058"/>
  <c r="S49" i="1058"/>
  <c r="U49" i="1058"/>
  <c r="W49" i="1058"/>
  <c r="S52" i="1058"/>
  <c r="U52" i="1058"/>
  <c r="W52" i="1058"/>
  <c r="S55" i="1058"/>
  <c r="U55" i="1058"/>
  <c r="W55" i="1058"/>
  <c r="S58" i="1058"/>
  <c r="U58" i="1058"/>
  <c r="S61" i="1058"/>
  <c r="U61" i="1058"/>
  <c r="W61" i="1058"/>
  <c r="S64" i="1058"/>
  <c r="U64" i="1058"/>
  <c r="W64" i="1058"/>
  <c r="K67" i="1058"/>
  <c r="S67" i="1058"/>
  <c r="U67" i="1058"/>
  <c r="W67" i="1058"/>
  <c r="W70" i="1058"/>
  <c r="AB70" i="1058"/>
  <c r="AF70" i="1058"/>
  <c r="G73" i="1058"/>
  <c r="I73" i="1058"/>
  <c r="N73" i="1058"/>
  <c r="R73" i="1058"/>
  <c r="K73" i="1058"/>
  <c r="J79" i="1058"/>
  <c r="AB79" i="1058"/>
  <c r="I79" i="1058"/>
  <c r="N79" i="1058"/>
  <c r="R79" i="1058"/>
  <c r="X79" i="1058"/>
  <c r="K79" i="1058"/>
  <c r="G85" i="1058"/>
  <c r="N85" i="1058"/>
  <c r="R85" i="1058"/>
  <c r="K85" i="1058"/>
  <c r="G91" i="1058"/>
  <c r="I91" i="1058"/>
  <c r="N91" i="1058"/>
  <c r="R91" i="1058"/>
  <c r="M4" i="1058"/>
  <c r="AE4" i="1058"/>
  <c r="K70" i="1058"/>
  <c r="G79" i="1058"/>
  <c r="K91" i="1058"/>
  <c r="S70" i="1058"/>
  <c r="U70" i="1058"/>
  <c r="S73" i="1058"/>
  <c r="U73" i="1058"/>
  <c r="W73" i="1058"/>
  <c r="S76" i="1058"/>
  <c r="U76" i="1058"/>
  <c r="W76" i="1058"/>
  <c r="S79" i="1058"/>
  <c r="U79" i="1058"/>
  <c r="S82" i="1058"/>
  <c r="U82" i="1058"/>
  <c r="W82" i="1058"/>
  <c r="S85" i="1058"/>
  <c r="U85" i="1058"/>
  <c r="W85" i="1058"/>
  <c r="S88" i="1058"/>
  <c r="U88" i="1058"/>
  <c r="W88" i="1058"/>
  <c r="S91" i="1058"/>
  <c r="U91" i="1058"/>
  <c r="W91" i="1058"/>
  <c r="S94" i="1058"/>
  <c r="U94" i="1058"/>
  <c r="W94" i="1058"/>
  <c r="A92" i="1058"/>
  <c r="A86" i="1058"/>
  <c r="A80" i="1058"/>
  <c r="A5" i="1058"/>
  <c r="A11" i="1058"/>
  <c r="A17" i="1058"/>
  <c r="A23" i="1058"/>
  <c r="A29" i="1058"/>
  <c r="A35" i="1058"/>
  <c r="A41" i="1058"/>
  <c r="A47" i="1058"/>
  <c r="A53" i="1058"/>
  <c r="A59" i="1058"/>
  <c r="A65" i="1058"/>
  <c r="A71" i="1058"/>
  <c r="A77" i="1058"/>
  <c r="A89" i="1058"/>
  <c r="L19" i="1056"/>
  <c r="N19" i="1056"/>
  <c r="L25" i="1056"/>
  <c r="N25" i="1056"/>
  <c r="L31" i="1056"/>
  <c r="N31" i="1056"/>
  <c r="L37" i="1056"/>
  <c r="N37" i="1056"/>
  <c r="L16" i="1056"/>
  <c r="L22" i="1056"/>
  <c r="N22" i="1056"/>
  <c r="L28" i="1056"/>
  <c r="N28" i="1056"/>
  <c r="L34" i="1056"/>
  <c r="N34" i="1056"/>
  <c r="L40" i="1056"/>
  <c r="N40" i="1056"/>
  <c r="H4" i="1056"/>
  <c r="L43" i="1055"/>
  <c r="P43" i="1055"/>
  <c r="K4" i="1056"/>
  <c r="R43" i="1055"/>
  <c r="M4" i="1056"/>
  <c r="O4" i="1056"/>
  <c r="T43" i="1055"/>
  <c r="U4" i="1056"/>
  <c r="BE43" i="1055"/>
  <c r="AE4" i="1056"/>
  <c r="S7" i="1056"/>
  <c r="U7" i="1056"/>
  <c r="W7" i="1056"/>
  <c r="S10" i="1056"/>
  <c r="U10" i="1056"/>
  <c r="W10" i="1056"/>
  <c r="S13" i="1056"/>
  <c r="U13" i="1056"/>
  <c r="W13" i="1056"/>
  <c r="S16" i="1056"/>
  <c r="U16" i="1056"/>
  <c r="W16" i="1056"/>
  <c r="S19" i="1056"/>
  <c r="U19" i="1056"/>
  <c r="W19" i="1056"/>
  <c r="S22" i="1056"/>
  <c r="U22" i="1056"/>
  <c r="W22" i="1056"/>
  <c r="S25" i="1056"/>
  <c r="U25" i="1056"/>
  <c r="W25" i="1056"/>
  <c r="S28" i="1056"/>
  <c r="U28" i="1056"/>
  <c r="W28" i="1056"/>
  <c r="S31" i="1056"/>
  <c r="U31" i="1056"/>
  <c r="W31" i="1056"/>
  <c r="S34" i="1056"/>
  <c r="U34" i="1056"/>
  <c r="W34" i="1056"/>
  <c r="S37" i="1056"/>
  <c r="U37" i="1056"/>
  <c r="W37" i="1056"/>
  <c r="S40" i="1056"/>
  <c r="U40" i="1056"/>
  <c r="W40" i="1056"/>
  <c r="S43" i="1056"/>
  <c r="U43" i="1056"/>
  <c r="W43" i="1056"/>
  <c r="G46" i="1056"/>
  <c r="I46" i="1056"/>
  <c r="N46" i="1056"/>
  <c r="R46" i="1056"/>
  <c r="K46" i="1056"/>
  <c r="K52" i="1056"/>
  <c r="T52" i="1056"/>
  <c r="K55" i="1056"/>
  <c r="T55" i="1056"/>
  <c r="K58" i="1056"/>
  <c r="T58" i="1056"/>
  <c r="K61" i="1056"/>
  <c r="T61" i="1056"/>
  <c r="K64" i="1056"/>
  <c r="T64" i="1056"/>
  <c r="K67" i="1056"/>
  <c r="T67" i="1056"/>
  <c r="K70" i="1056"/>
  <c r="T70" i="1056"/>
  <c r="K73" i="1056"/>
  <c r="T73" i="1056"/>
  <c r="K76" i="1056"/>
  <c r="T76" i="1056"/>
  <c r="K79" i="1056"/>
  <c r="T79" i="1056"/>
  <c r="K82" i="1056"/>
  <c r="T82" i="1056"/>
  <c r="K85" i="1056"/>
  <c r="T85" i="1056"/>
  <c r="K88" i="1056"/>
  <c r="T88" i="1056"/>
  <c r="K43" i="1055"/>
  <c r="G4" i="1056"/>
  <c r="M43" i="1055"/>
  <c r="I4" i="1056"/>
  <c r="N4" i="1056"/>
  <c r="S43" i="1055"/>
  <c r="P4" i="1056"/>
  <c r="U43" i="1055"/>
  <c r="BW43" i="1055"/>
  <c r="AG4" i="1056"/>
  <c r="AK4" i="1056"/>
  <c r="BZ43" i="1055"/>
  <c r="G11" i="844" s="1"/>
  <c r="AN4" i="1056"/>
  <c r="CC43" i="1055"/>
  <c r="D11" i="844" s="1"/>
  <c r="R7" i="1056"/>
  <c r="T7" i="1056"/>
  <c r="V7" i="1056"/>
  <c r="R10" i="1056"/>
  <c r="T10" i="1056"/>
  <c r="V10" i="1056"/>
  <c r="X10" i="1056"/>
  <c r="R13" i="1056"/>
  <c r="T13" i="1056"/>
  <c r="V13" i="1056"/>
  <c r="R16" i="1056"/>
  <c r="T16" i="1056"/>
  <c r="V16" i="1056"/>
  <c r="R19" i="1056"/>
  <c r="T19" i="1056"/>
  <c r="V19" i="1056"/>
  <c r="R22" i="1056"/>
  <c r="T22" i="1056"/>
  <c r="V22" i="1056"/>
  <c r="R25" i="1056"/>
  <c r="T25" i="1056"/>
  <c r="V25" i="1056"/>
  <c r="X25" i="1056"/>
  <c r="R28" i="1056"/>
  <c r="T28" i="1056"/>
  <c r="V28" i="1056"/>
  <c r="R31" i="1056"/>
  <c r="T31" i="1056"/>
  <c r="V31" i="1056"/>
  <c r="R34" i="1056"/>
  <c r="T34" i="1056"/>
  <c r="V34" i="1056"/>
  <c r="R37" i="1056"/>
  <c r="T37" i="1056"/>
  <c r="V37" i="1056"/>
  <c r="R40" i="1056"/>
  <c r="T40" i="1056"/>
  <c r="V40" i="1056"/>
  <c r="R43" i="1056"/>
  <c r="T43" i="1056"/>
  <c r="V43" i="1056"/>
  <c r="G49" i="1056"/>
  <c r="I49" i="1056"/>
  <c r="N49" i="1056"/>
  <c r="K49" i="1056"/>
  <c r="S46" i="1056"/>
  <c r="U46" i="1056"/>
  <c r="W46" i="1056"/>
  <c r="S49" i="1056"/>
  <c r="U49" i="1056"/>
  <c r="W49" i="1056"/>
  <c r="S52" i="1056"/>
  <c r="U52" i="1056"/>
  <c r="W52" i="1056"/>
  <c r="S55" i="1056"/>
  <c r="U55" i="1056"/>
  <c r="W55" i="1056"/>
  <c r="S58" i="1056"/>
  <c r="U58" i="1056"/>
  <c r="W58" i="1056"/>
  <c r="S61" i="1056"/>
  <c r="U61" i="1056"/>
  <c r="W61" i="1056"/>
  <c r="S64" i="1056"/>
  <c r="U64" i="1056"/>
  <c r="W64" i="1056"/>
  <c r="S67" i="1056"/>
  <c r="U67" i="1056"/>
  <c r="W67" i="1056"/>
  <c r="S70" i="1056"/>
  <c r="U70" i="1056"/>
  <c r="W70" i="1056"/>
  <c r="S73" i="1056"/>
  <c r="U73" i="1056"/>
  <c r="W73" i="1056"/>
  <c r="S76" i="1056"/>
  <c r="U76" i="1056"/>
  <c r="W76" i="1056"/>
  <c r="S79" i="1056"/>
  <c r="U79" i="1056"/>
  <c r="W79" i="1056"/>
  <c r="S82" i="1056"/>
  <c r="U82" i="1056"/>
  <c r="W82" i="1056"/>
  <c r="S85" i="1056"/>
  <c r="U85" i="1056"/>
  <c r="W85" i="1056"/>
  <c r="S88" i="1056"/>
  <c r="U88" i="1056"/>
  <c r="W88" i="1056"/>
  <c r="S91" i="1056"/>
  <c r="U91" i="1056"/>
  <c r="W91" i="1056"/>
  <c r="S94" i="1056"/>
  <c r="U94" i="1056"/>
  <c r="W94" i="1056"/>
  <c r="R52" i="1056"/>
  <c r="R55" i="1056"/>
  <c r="R58" i="1056"/>
  <c r="R61" i="1056"/>
  <c r="R64" i="1056"/>
  <c r="R67" i="1056"/>
  <c r="R70" i="1056"/>
  <c r="R73" i="1056"/>
  <c r="R76" i="1056"/>
  <c r="R79" i="1056"/>
  <c r="R82" i="1056"/>
  <c r="R85" i="1056"/>
  <c r="R88" i="1056"/>
  <c r="R91" i="1056"/>
  <c r="R94" i="1056"/>
  <c r="A92" i="1056"/>
  <c r="A86" i="1056"/>
  <c r="A80" i="1056"/>
  <c r="A5" i="1056"/>
  <c r="A11" i="1056"/>
  <c r="A17" i="1056"/>
  <c r="A23" i="1056"/>
  <c r="A29" i="1056"/>
  <c r="A35" i="1056"/>
  <c r="A41" i="1056"/>
  <c r="A47" i="1056"/>
  <c r="A53" i="1056"/>
  <c r="A59" i="1056"/>
  <c r="A65" i="1056"/>
  <c r="A71" i="1056"/>
  <c r="A77" i="1056"/>
  <c r="A89" i="1056"/>
  <c r="L22" i="1054"/>
  <c r="N22" i="1054"/>
  <c r="L28" i="1054"/>
  <c r="N28" i="1054"/>
  <c r="L34" i="1054"/>
  <c r="N34" i="1054"/>
  <c r="J4" i="1054"/>
  <c r="L25" i="1054"/>
  <c r="N25" i="1054"/>
  <c r="L31" i="1054"/>
  <c r="N31" i="1054"/>
  <c r="L37" i="1054"/>
  <c r="N37" i="1054"/>
  <c r="H4" i="1054"/>
  <c r="L43" i="1053"/>
  <c r="P43" i="1053"/>
  <c r="K4" i="1054"/>
  <c r="R43" i="1053"/>
  <c r="M4" i="1054"/>
  <c r="O4" i="1054"/>
  <c r="T43" i="1053"/>
  <c r="U4" i="1054"/>
  <c r="BE43" i="1053"/>
  <c r="AE4" i="1054"/>
  <c r="S7" i="1054"/>
  <c r="U7" i="1054"/>
  <c r="W7" i="1054"/>
  <c r="S10" i="1054"/>
  <c r="U10" i="1054"/>
  <c r="W10" i="1054"/>
  <c r="S13" i="1054"/>
  <c r="U13" i="1054"/>
  <c r="W13" i="1054"/>
  <c r="S16" i="1054"/>
  <c r="U16" i="1054"/>
  <c r="W16" i="1054"/>
  <c r="S19" i="1054"/>
  <c r="U19" i="1054"/>
  <c r="W19" i="1054"/>
  <c r="S22" i="1054"/>
  <c r="U22" i="1054"/>
  <c r="W22" i="1054"/>
  <c r="S25" i="1054"/>
  <c r="U25" i="1054"/>
  <c r="W25" i="1054"/>
  <c r="S28" i="1054"/>
  <c r="U28" i="1054"/>
  <c r="W28" i="1054"/>
  <c r="S31" i="1054"/>
  <c r="U31" i="1054"/>
  <c r="W31" i="1054"/>
  <c r="S34" i="1054"/>
  <c r="U34" i="1054"/>
  <c r="W34" i="1054"/>
  <c r="S37" i="1054"/>
  <c r="U37" i="1054"/>
  <c r="W37" i="1054"/>
  <c r="S40" i="1054"/>
  <c r="U40" i="1054"/>
  <c r="W40" i="1054"/>
  <c r="G43" i="1054"/>
  <c r="I43" i="1054"/>
  <c r="N43" i="1054"/>
  <c r="K43" i="1054"/>
  <c r="G49" i="1054"/>
  <c r="I49" i="1054"/>
  <c r="N49" i="1054"/>
  <c r="K49" i="1054"/>
  <c r="K52" i="1054"/>
  <c r="T52" i="1054"/>
  <c r="K55" i="1054"/>
  <c r="T55" i="1054"/>
  <c r="K58" i="1054"/>
  <c r="T58" i="1054"/>
  <c r="K61" i="1054"/>
  <c r="T61" i="1054"/>
  <c r="K64" i="1054"/>
  <c r="T64" i="1054"/>
  <c r="L85" i="1054"/>
  <c r="N85" i="1054"/>
  <c r="L91" i="1054"/>
  <c r="N91" i="1054"/>
  <c r="K43" i="1053"/>
  <c r="G4" i="1054"/>
  <c r="M43" i="1053"/>
  <c r="I4" i="1054"/>
  <c r="N4" i="1054"/>
  <c r="S43" i="1053"/>
  <c r="P4" i="1054"/>
  <c r="U43" i="1053"/>
  <c r="V4" i="1054"/>
  <c r="BW43" i="1053"/>
  <c r="AG4" i="1054"/>
  <c r="AK4" i="1054"/>
  <c r="BZ43" i="1053"/>
  <c r="G10" i="844" s="1"/>
  <c r="AN4" i="1054"/>
  <c r="CC43" i="1053"/>
  <c r="D10" i="844" s="1"/>
  <c r="R7" i="1054"/>
  <c r="T7" i="1054"/>
  <c r="V7" i="1054"/>
  <c r="R10" i="1054"/>
  <c r="T10" i="1054"/>
  <c r="V10" i="1054"/>
  <c r="R13" i="1054"/>
  <c r="T13" i="1054"/>
  <c r="V13" i="1054"/>
  <c r="R16" i="1054"/>
  <c r="T16" i="1054"/>
  <c r="V16" i="1054"/>
  <c r="R19" i="1054"/>
  <c r="T19" i="1054"/>
  <c r="V19" i="1054"/>
  <c r="R22" i="1054"/>
  <c r="T22" i="1054"/>
  <c r="V22" i="1054"/>
  <c r="R25" i="1054"/>
  <c r="T25" i="1054"/>
  <c r="V25" i="1054"/>
  <c r="R28" i="1054"/>
  <c r="T28" i="1054"/>
  <c r="V28" i="1054"/>
  <c r="R31" i="1054"/>
  <c r="T31" i="1054"/>
  <c r="V31" i="1054"/>
  <c r="R34" i="1054"/>
  <c r="T34" i="1054"/>
  <c r="V34" i="1054"/>
  <c r="R37" i="1054"/>
  <c r="T37" i="1054"/>
  <c r="V37" i="1054"/>
  <c r="R40" i="1054"/>
  <c r="T40" i="1054"/>
  <c r="V40" i="1054"/>
  <c r="G46" i="1054"/>
  <c r="I46" i="1054"/>
  <c r="N46" i="1054"/>
  <c r="R46" i="1054"/>
  <c r="K46" i="1054"/>
  <c r="L88" i="1054"/>
  <c r="N88" i="1054"/>
  <c r="L94" i="1054"/>
  <c r="N94" i="1054"/>
  <c r="R52" i="1054"/>
  <c r="R55" i="1054"/>
  <c r="R58" i="1054"/>
  <c r="R61" i="1054"/>
  <c r="R64" i="1054"/>
  <c r="R67" i="1054"/>
  <c r="R70" i="1054"/>
  <c r="T70" i="1054"/>
  <c r="V70" i="1054"/>
  <c r="R73" i="1054"/>
  <c r="T73" i="1054"/>
  <c r="V73" i="1054"/>
  <c r="R76" i="1054"/>
  <c r="T76" i="1054"/>
  <c r="V76" i="1054"/>
  <c r="R79" i="1054"/>
  <c r="T79" i="1054"/>
  <c r="V79" i="1054"/>
  <c r="R82" i="1054"/>
  <c r="T82" i="1054"/>
  <c r="V82" i="1054"/>
  <c r="R85" i="1054"/>
  <c r="T85" i="1054"/>
  <c r="V85" i="1054"/>
  <c r="R88" i="1054"/>
  <c r="T88" i="1054"/>
  <c r="V88" i="1054"/>
  <c r="R91" i="1054"/>
  <c r="T91" i="1054"/>
  <c r="V91" i="1054"/>
  <c r="R94" i="1054"/>
  <c r="T94" i="1054"/>
  <c r="V94" i="1054"/>
  <c r="S43" i="1054"/>
  <c r="U43" i="1054"/>
  <c r="W43" i="1054"/>
  <c r="S46" i="1054"/>
  <c r="U46" i="1054"/>
  <c r="W46" i="1054"/>
  <c r="S49" i="1054"/>
  <c r="U49" i="1054"/>
  <c r="W49" i="1054"/>
  <c r="S52" i="1054"/>
  <c r="U52" i="1054"/>
  <c r="W52" i="1054"/>
  <c r="S55" i="1054"/>
  <c r="U55" i="1054"/>
  <c r="W55" i="1054"/>
  <c r="S58" i="1054"/>
  <c r="U58" i="1054"/>
  <c r="W58" i="1054"/>
  <c r="S61" i="1054"/>
  <c r="U61" i="1054"/>
  <c r="W61" i="1054"/>
  <c r="S64" i="1054"/>
  <c r="U64" i="1054"/>
  <c r="W64" i="1054"/>
  <c r="S67" i="1054"/>
  <c r="U67" i="1054"/>
  <c r="W67" i="1054"/>
  <c r="S70" i="1054"/>
  <c r="U70" i="1054"/>
  <c r="W70" i="1054"/>
  <c r="S73" i="1054"/>
  <c r="U73" i="1054"/>
  <c r="W73" i="1054"/>
  <c r="S76" i="1054"/>
  <c r="U76" i="1054"/>
  <c r="W76" i="1054"/>
  <c r="S79" i="1054"/>
  <c r="U79" i="1054"/>
  <c r="W79" i="1054"/>
  <c r="S82" i="1054"/>
  <c r="U82" i="1054"/>
  <c r="W82" i="1054"/>
  <c r="S85" i="1054"/>
  <c r="U85" i="1054"/>
  <c r="W85" i="1054"/>
  <c r="S88" i="1054"/>
  <c r="U88" i="1054"/>
  <c r="W88" i="1054"/>
  <c r="S91" i="1054"/>
  <c r="U91" i="1054"/>
  <c r="W91" i="1054"/>
  <c r="S94" i="1054"/>
  <c r="U94" i="1054"/>
  <c r="W94" i="1054"/>
  <c r="A89" i="1054"/>
  <c r="A83" i="1054"/>
  <c r="A77" i="1054"/>
  <c r="A5" i="1054"/>
  <c r="A11" i="1054"/>
  <c r="A17" i="1054"/>
  <c r="A20" i="1054"/>
  <c r="A26" i="1054"/>
  <c r="A32" i="1054"/>
  <c r="A38" i="1054"/>
  <c r="A44" i="1054"/>
  <c r="A50" i="1054"/>
  <c r="A56" i="1054"/>
  <c r="A62" i="1054"/>
  <c r="A68" i="1054"/>
  <c r="A74" i="1054"/>
  <c r="A86" i="1054"/>
  <c r="Q97" i="967"/>
  <c r="Q34" i="967"/>
  <c r="Q10" i="967"/>
  <c r="D13" i="967"/>
  <c r="D10" i="967"/>
  <c r="R94" i="967"/>
  <c r="Q46" i="967"/>
  <c r="D7" i="967"/>
  <c r="Q76" i="967"/>
  <c r="Q7" i="967"/>
  <c r="I13" i="967"/>
  <c r="I10" i="967"/>
  <c r="O13" i="967"/>
  <c r="O10" i="967"/>
  <c r="L4" i="967"/>
  <c r="K13" i="967"/>
  <c r="V13" i="967"/>
  <c r="M13" i="967"/>
  <c r="N10" i="967"/>
  <c r="M7" i="967"/>
  <c r="U7" i="967"/>
  <c r="L7" i="967"/>
  <c r="P94" i="967"/>
  <c r="O7" i="967"/>
  <c r="N7" i="967"/>
  <c r="R100" i="967"/>
  <c r="R88" i="967"/>
  <c r="R73" i="967"/>
  <c r="R67" i="967"/>
  <c r="R61" i="967"/>
  <c r="R55" i="967"/>
  <c r="R49" i="967"/>
  <c r="R37" i="967"/>
  <c r="P16" i="967"/>
  <c r="R16" i="967"/>
  <c r="R13" i="967"/>
  <c r="P13" i="967"/>
  <c r="P7" i="967"/>
  <c r="R7" i="967"/>
  <c r="K82" i="967"/>
  <c r="O82" i="967"/>
  <c r="K76" i="967"/>
  <c r="K52" i="967"/>
  <c r="O52" i="967"/>
  <c r="U16" i="967"/>
  <c r="L16" i="967"/>
  <c r="U79" i="967"/>
  <c r="L79" i="967"/>
  <c r="U49" i="967"/>
  <c r="L49" i="967"/>
  <c r="U37" i="967"/>
  <c r="L37" i="967"/>
  <c r="V100" i="967"/>
  <c r="M100" i="967"/>
  <c r="H100" i="967"/>
  <c r="R97" i="967"/>
  <c r="E97" i="967"/>
  <c r="O94" i="967"/>
  <c r="H91" i="967"/>
  <c r="V88" i="967"/>
  <c r="M88" i="967"/>
  <c r="H88" i="967"/>
  <c r="T85" i="967"/>
  <c r="K85" i="967"/>
  <c r="D85" i="967"/>
  <c r="H82" i="967"/>
  <c r="R82" i="967"/>
  <c r="E82" i="967"/>
  <c r="O79" i="967"/>
  <c r="V73" i="967"/>
  <c r="M73" i="967"/>
  <c r="H73" i="967"/>
  <c r="R70" i="967"/>
  <c r="E70" i="967"/>
  <c r="O67" i="967"/>
  <c r="H64" i="967"/>
  <c r="V61" i="967"/>
  <c r="M61" i="967"/>
  <c r="H61" i="967"/>
  <c r="R58" i="967"/>
  <c r="E58" i="967"/>
  <c r="O55" i="967"/>
  <c r="N52" i="967"/>
  <c r="H52" i="967"/>
  <c r="R52" i="967"/>
  <c r="E52" i="967"/>
  <c r="D49" i="967"/>
  <c r="H46" i="967"/>
  <c r="R46" i="967"/>
  <c r="E46" i="967"/>
  <c r="O43" i="967"/>
  <c r="E43" i="967"/>
  <c r="R43" i="967"/>
  <c r="O40" i="967"/>
  <c r="D37" i="967"/>
  <c r="H34" i="967"/>
  <c r="R34" i="967"/>
  <c r="E34" i="967"/>
  <c r="Q31" i="967"/>
  <c r="O31" i="967"/>
  <c r="O28" i="967"/>
  <c r="N22" i="967"/>
  <c r="E22" i="967"/>
  <c r="R22" i="967"/>
  <c r="I19" i="967"/>
  <c r="O100" i="967"/>
  <c r="H97" i="967"/>
  <c r="V94" i="967"/>
  <c r="M94" i="967"/>
  <c r="H94" i="967"/>
  <c r="R91" i="967"/>
  <c r="E91" i="967"/>
  <c r="O88" i="967"/>
  <c r="V85" i="967"/>
  <c r="M85" i="967"/>
  <c r="H85" i="967"/>
  <c r="V79" i="967"/>
  <c r="M79" i="967"/>
  <c r="H79" i="967"/>
  <c r="H76" i="967"/>
  <c r="R76" i="967"/>
  <c r="E76" i="967"/>
  <c r="O73" i="967"/>
  <c r="H70" i="967"/>
  <c r="V67" i="967"/>
  <c r="M67" i="967"/>
  <c r="H67" i="967"/>
  <c r="R64" i="967"/>
  <c r="E64" i="967"/>
  <c r="O61" i="967"/>
  <c r="H58" i="967"/>
  <c r="V55" i="967"/>
  <c r="M55" i="967"/>
  <c r="H55" i="967"/>
  <c r="I52" i="967"/>
  <c r="V49" i="967"/>
  <c r="M49" i="967"/>
  <c r="H49" i="967"/>
  <c r="K46" i="967"/>
  <c r="U43" i="967"/>
  <c r="L43" i="967"/>
  <c r="K40" i="967"/>
  <c r="V37" i="967"/>
  <c r="M37" i="967"/>
  <c r="H37" i="967"/>
  <c r="K34" i="967"/>
  <c r="U31" i="967"/>
  <c r="L31" i="967"/>
  <c r="N31" i="967"/>
  <c r="K28" i="967"/>
  <c r="N25" i="967"/>
  <c r="H25" i="967"/>
  <c r="W25" i="967"/>
  <c r="E25" i="967"/>
  <c r="O22" i="967"/>
  <c r="U22" i="967"/>
  <c r="L22" i="967"/>
  <c r="K19" i="967"/>
  <c r="D19" i="967"/>
  <c r="V16" i="967"/>
  <c r="M16" i="967"/>
  <c r="H16" i="967"/>
  <c r="D16" i="967"/>
  <c r="O49" i="967"/>
  <c r="V43" i="967"/>
  <c r="M43" i="967"/>
  <c r="R40" i="967"/>
  <c r="E40" i="967"/>
  <c r="O37" i="967"/>
  <c r="V31" i="967"/>
  <c r="M31" i="967"/>
  <c r="R31" i="967"/>
  <c r="H28" i="967"/>
  <c r="R28" i="967"/>
  <c r="E28" i="967"/>
  <c r="I25" i="967"/>
  <c r="Q25" i="967"/>
  <c r="O25" i="967"/>
  <c r="M22" i="967"/>
  <c r="H22" i="967"/>
  <c r="D22" i="967"/>
  <c r="N19" i="967"/>
  <c r="O16" i="967"/>
  <c r="W10" i="967"/>
  <c r="W100" i="967"/>
  <c r="U100" i="967"/>
  <c r="S97" i="967"/>
  <c r="S94" i="967"/>
  <c r="T94" i="967"/>
  <c r="W91" i="967"/>
  <c r="U91" i="967"/>
  <c r="W88" i="967"/>
  <c r="U88" i="967"/>
  <c r="S85" i="967"/>
  <c r="S100" i="967"/>
  <c r="T100" i="967"/>
  <c r="W97" i="967"/>
  <c r="U97" i="967"/>
  <c r="W94" i="967"/>
  <c r="U94" i="967"/>
  <c r="S91" i="967"/>
  <c r="S88" i="967"/>
  <c r="T88" i="967"/>
  <c r="W85" i="967"/>
  <c r="U85" i="967"/>
  <c r="W82" i="967"/>
  <c r="U82" i="967"/>
  <c r="S79" i="967"/>
  <c r="T79" i="967"/>
  <c r="S76" i="967"/>
  <c r="W73" i="967"/>
  <c r="U73" i="967"/>
  <c r="S70" i="967"/>
  <c r="S67" i="967"/>
  <c r="T67" i="967"/>
  <c r="W64" i="967"/>
  <c r="U64" i="967"/>
  <c r="W61" i="967"/>
  <c r="U61" i="967"/>
  <c r="S58" i="967"/>
  <c r="S55" i="967"/>
  <c r="T55" i="967"/>
  <c r="V97" i="967"/>
  <c r="T97" i="967"/>
  <c r="V91" i="967"/>
  <c r="T91" i="967"/>
  <c r="S82" i="967"/>
  <c r="W79" i="967"/>
  <c r="W76" i="967"/>
  <c r="U76" i="967"/>
  <c r="S73" i="967"/>
  <c r="T73" i="967"/>
  <c r="W70" i="967"/>
  <c r="U70" i="967"/>
  <c r="W67" i="967"/>
  <c r="U67" i="967"/>
  <c r="S64" i="967"/>
  <c r="S61" i="967"/>
  <c r="T61" i="967"/>
  <c r="W58" i="967"/>
  <c r="U58" i="967"/>
  <c r="W55" i="967"/>
  <c r="U55" i="967"/>
  <c r="V82" i="967"/>
  <c r="T82" i="967"/>
  <c r="V76" i="967"/>
  <c r="T76" i="967"/>
  <c r="V70" i="967"/>
  <c r="T70" i="967"/>
  <c r="V64" i="967"/>
  <c r="T64" i="967"/>
  <c r="V58" i="967"/>
  <c r="T58" i="967"/>
  <c r="W52" i="967"/>
  <c r="S52" i="967"/>
  <c r="S49" i="967"/>
  <c r="T49" i="967"/>
  <c r="S46" i="967"/>
  <c r="W43" i="967"/>
  <c r="W40" i="967"/>
  <c r="U40" i="967"/>
  <c r="S37" i="967"/>
  <c r="T37" i="967"/>
  <c r="S34" i="967"/>
  <c r="U52" i="967"/>
  <c r="W49" i="967"/>
  <c r="W46" i="967"/>
  <c r="U46" i="967"/>
  <c r="S43" i="967"/>
  <c r="T43" i="967"/>
  <c r="S40" i="967"/>
  <c r="W37" i="967"/>
  <c r="W34" i="967"/>
  <c r="U34" i="967"/>
  <c r="S31" i="967"/>
  <c r="T31" i="967"/>
  <c r="W28" i="967"/>
  <c r="U28" i="967"/>
  <c r="S16" i="967"/>
  <c r="V52" i="967"/>
  <c r="T52" i="967"/>
  <c r="V46" i="967"/>
  <c r="T46" i="967"/>
  <c r="V40" i="967"/>
  <c r="T40" i="967"/>
  <c r="V34" i="967"/>
  <c r="T34" i="967"/>
  <c r="W31" i="967"/>
  <c r="S28" i="967"/>
  <c r="S22" i="967"/>
  <c r="S25" i="967"/>
  <c r="V22" i="967"/>
  <c r="W22" i="967"/>
  <c r="U19" i="967"/>
  <c r="R19" i="967"/>
  <c r="T19" i="967"/>
  <c r="V19" i="967"/>
  <c r="T16" i="967"/>
  <c r="V28" i="967"/>
  <c r="T28" i="967"/>
  <c r="U25" i="967"/>
  <c r="T25" i="967"/>
  <c r="V25" i="967"/>
  <c r="T22" i="967"/>
  <c r="W19" i="967"/>
  <c r="S19" i="967"/>
  <c r="W16" i="967"/>
  <c r="W13" i="967"/>
  <c r="U13" i="967"/>
  <c r="S7" i="967"/>
  <c r="S13" i="967"/>
  <c r="S10" i="967"/>
  <c r="V7" i="967"/>
  <c r="W7" i="967"/>
  <c r="U10" i="967"/>
  <c r="T10" i="967"/>
  <c r="V10" i="967"/>
  <c r="T7" i="967"/>
  <c r="BM43" i="1053" l="1"/>
  <c r="BM43" i="1055"/>
  <c r="BM46" i="1059"/>
  <c r="BM30" i="1063"/>
  <c r="BM15" i="1071"/>
  <c r="V4" i="1074"/>
  <c r="BM14" i="1073"/>
  <c r="AC22" i="1040"/>
  <c r="AB16" i="1040"/>
  <c r="X25" i="967"/>
  <c r="X97" i="967"/>
  <c r="X70" i="967"/>
  <c r="AH13" i="967"/>
  <c r="AF79" i="1058"/>
  <c r="AH79" i="1058"/>
  <c r="X46" i="1060"/>
  <c r="X25" i="1062"/>
  <c r="AC25" i="1054"/>
  <c r="AC76" i="1060"/>
  <c r="X100" i="1060"/>
  <c r="X52" i="1060"/>
  <c r="X19" i="1062"/>
  <c r="AC10" i="1072"/>
  <c r="O18" i="1077"/>
  <c r="AW18" i="1077" s="1"/>
  <c r="AC34" i="1062"/>
  <c r="AC64" i="1062"/>
  <c r="X31" i="1062"/>
  <c r="AC49" i="1058"/>
  <c r="AC37" i="1058"/>
  <c r="AC19" i="1054"/>
  <c r="AC34" i="1054"/>
  <c r="AC91" i="1056"/>
  <c r="AC82" i="1056"/>
  <c r="AC43" i="1056"/>
  <c r="AC40" i="1056"/>
  <c r="AC28" i="1056"/>
  <c r="AC13" i="1060"/>
  <c r="AC16" i="1068"/>
  <c r="AC4" i="1070"/>
  <c r="O14" i="1075"/>
  <c r="AW14" i="1075" s="1"/>
  <c r="O14" i="1073"/>
  <c r="AW14" i="1073" s="1"/>
  <c r="AE28" i="1069"/>
  <c r="AC28" i="1069"/>
  <c r="O28" i="1069"/>
  <c r="AW28" i="1069" s="1"/>
  <c r="AC22" i="1066"/>
  <c r="O21" i="1065"/>
  <c r="AW21" i="1065" s="1"/>
  <c r="AE21" i="1065"/>
  <c r="O30" i="1063"/>
  <c r="AW30" i="1063" s="1"/>
  <c r="AC55" i="1064"/>
  <c r="O46" i="1059"/>
  <c r="AW46" i="1059" s="1"/>
  <c r="AC43" i="1060"/>
  <c r="AC100" i="1060"/>
  <c r="AE46" i="1059"/>
  <c r="AC4" i="1058"/>
  <c r="O43" i="1057"/>
  <c r="AW43" i="1057" s="1"/>
  <c r="AC76" i="1056"/>
  <c r="AC64" i="1056"/>
  <c r="AC52" i="1056"/>
  <c r="AC91" i="1054"/>
  <c r="AC79" i="1054"/>
  <c r="O43" i="1053"/>
  <c r="AW43" i="1053" s="1"/>
  <c r="AE30" i="1063"/>
  <c r="V4" i="1076"/>
  <c r="AH4" i="1078"/>
  <c r="X16" i="1056"/>
  <c r="X94" i="1060"/>
  <c r="X85" i="1060"/>
  <c r="X37" i="1060"/>
  <c r="X28" i="1062"/>
  <c r="X22" i="1062"/>
  <c r="X16" i="1062"/>
  <c r="X10" i="1062"/>
  <c r="X13" i="967"/>
  <c r="X31" i="1054"/>
  <c r="X16" i="1054"/>
  <c r="X37" i="1056"/>
  <c r="X19" i="1056"/>
  <c r="X13" i="1056"/>
  <c r="X4" i="1056"/>
  <c r="X103" i="1060"/>
  <c r="X97" i="1060"/>
  <c r="X91" i="1060"/>
  <c r="X88" i="1060"/>
  <c r="X82" i="1060"/>
  <c r="X31" i="1060"/>
  <c r="X4" i="1062"/>
  <c r="X4" i="1074"/>
  <c r="J4" i="1074"/>
  <c r="X40" i="1060"/>
  <c r="X34" i="1060"/>
  <c r="X28" i="1060"/>
  <c r="X22" i="1060"/>
  <c r="X46" i="1070"/>
  <c r="X25" i="1054"/>
  <c r="X43" i="1056"/>
  <c r="X31" i="1056"/>
  <c r="X49" i="1070"/>
  <c r="X43" i="1070"/>
  <c r="X7" i="1072"/>
  <c r="X37" i="1054"/>
  <c r="X19" i="1054"/>
  <c r="X13" i="1054"/>
  <c r="X7" i="1054"/>
  <c r="X10" i="1072"/>
  <c r="J7" i="967"/>
  <c r="AF7" i="967"/>
  <c r="J10" i="967"/>
  <c r="J22" i="967"/>
  <c r="AF22" i="967"/>
  <c r="J40" i="967"/>
  <c r="AF40" i="967"/>
  <c r="J43" i="967"/>
  <c r="J34" i="967"/>
  <c r="AF34" i="967"/>
  <c r="J37" i="967"/>
  <c r="AF37" i="967"/>
  <c r="J46" i="967"/>
  <c r="AF46" i="967"/>
  <c r="J49" i="967"/>
  <c r="J52" i="967"/>
  <c r="J55" i="967"/>
  <c r="AF55" i="967"/>
  <c r="J58" i="967"/>
  <c r="AF58" i="967"/>
  <c r="J76" i="967"/>
  <c r="AF76" i="967"/>
  <c r="J79" i="967"/>
  <c r="J85" i="967"/>
  <c r="AF85" i="967"/>
  <c r="J94" i="967"/>
  <c r="J97" i="967"/>
  <c r="X76" i="1060"/>
  <c r="AF76" i="1060"/>
  <c r="X70" i="1060"/>
  <c r="AF70" i="1060"/>
  <c r="X64" i="1060"/>
  <c r="AF64" i="1060"/>
  <c r="X58" i="1060"/>
  <c r="AF58" i="1060"/>
  <c r="J28" i="967"/>
  <c r="AF28" i="967"/>
  <c r="J16" i="967"/>
  <c r="AF16" i="967"/>
  <c r="J19" i="967"/>
  <c r="AF19" i="967"/>
  <c r="J25" i="967"/>
  <c r="AF25" i="967"/>
  <c r="J31" i="967"/>
  <c r="AF31" i="967"/>
  <c r="J61" i="967"/>
  <c r="AF61" i="967"/>
  <c r="J64" i="967"/>
  <c r="AF64" i="967"/>
  <c r="J73" i="967"/>
  <c r="AF73" i="967"/>
  <c r="J82" i="967"/>
  <c r="AF82" i="967"/>
  <c r="J67" i="967"/>
  <c r="AF67" i="967"/>
  <c r="J70" i="967"/>
  <c r="AF70" i="967"/>
  <c r="J88" i="967"/>
  <c r="J91" i="967"/>
  <c r="J100" i="967"/>
  <c r="AF100" i="967"/>
  <c r="J13" i="967"/>
  <c r="AF13" i="967"/>
  <c r="X82" i="1054"/>
  <c r="AF82" i="1054"/>
  <c r="X76" i="1054"/>
  <c r="AF76" i="1054"/>
  <c r="X70" i="1054"/>
  <c r="X40" i="1054"/>
  <c r="X34" i="1054"/>
  <c r="X28" i="1054"/>
  <c r="X22" i="1054"/>
  <c r="X40" i="1056"/>
  <c r="X34" i="1056"/>
  <c r="X28" i="1056"/>
  <c r="X22" i="1056"/>
  <c r="X37" i="1064"/>
  <c r="X25" i="1066"/>
  <c r="X19" i="1066"/>
  <c r="AF19" i="1066"/>
  <c r="X37" i="1070"/>
  <c r="AF37" i="1070"/>
  <c r="X31" i="1070"/>
  <c r="AF31" i="1070"/>
  <c r="X25" i="1070"/>
  <c r="AF25" i="1070"/>
  <c r="X19" i="1070"/>
  <c r="AF19" i="1070"/>
  <c r="X13" i="1070"/>
  <c r="AF13" i="1070"/>
  <c r="AC34" i="1040"/>
  <c r="J34" i="1040"/>
  <c r="AC58" i="1040"/>
  <c r="J58" i="1040"/>
  <c r="J37" i="1040"/>
  <c r="AI37" i="1040"/>
  <c r="AC46" i="1040"/>
  <c r="J46" i="1040"/>
  <c r="J16" i="1040"/>
  <c r="AI16" i="1040"/>
  <c r="J25" i="1040"/>
  <c r="AI25" i="1040"/>
  <c r="J49" i="1040"/>
  <c r="AI49" i="1040"/>
  <c r="J61" i="1040"/>
  <c r="AI61" i="1040"/>
  <c r="AB7" i="1040"/>
  <c r="AI7" i="1040"/>
  <c r="AC7" i="1040"/>
  <c r="AB13" i="1040"/>
  <c r="AI13" i="1040"/>
  <c r="AB19" i="1040"/>
  <c r="AI19" i="1040"/>
  <c r="AC19" i="1040"/>
  <c r="X10" i="1040"/>
  <c r="AB10" i="1040"/>
  <c r="AI10" i="1040"/>
  <c r="Y10" i="1040"/>
  <c r="Y37" i="1040"/>
  <c r="AB43" i="1040"/>
  <c r="AI43" i="1040"/>
  <c r="Y49" i="1040"/>
  <c r="AB52" i="1040"/>
  <c r="AI52" i="1040"/>
  <c r="AC52" i="1040"/>
  <c r="AB55" i="1040"/>
  <c r="AI55" i="1040"/>
  <c r="Y61" i="1040"/>
  <c r="AB64" i="1040"/>
  <c r="AI64" i="1040"/>
  <c r="AC64" i="1040"/>
  <c r="X67" i="1040"/>
  <c r="AB67" i="1040"/>
  <c r="AI67" i="1040"/>
  <c r="Y67" i="1040"/>
  <c r="Y16" i="1040"/>
  <c r="AC13" i="1040"/>
  <c r="X22" i="1040"/>
  <c r="AB22" i="1040"/>
  <c r="AI22" i="1040"/>
  <c r="Y22" i="1040"/>
  <c r="Y25" i="1040"/>
  <c r="AB28" i="1040"/>
  <c r="AI28" i="1040"/>
  <c r="AC28" i="1040"/>
  <c r="AB40" i="1040"/>
  <c r="AI40" i="1040"/>
  <c r="AC40" i="1040"/>
  <c r="AB34" i="1040"/>
  <c r="AI34" i="1040"/>
  <c r="AB46" i="1040"/>
  <c r="AI46" i="1040"/>
  <c r="AB58" i="1040"/>
  <c r="AI58" i="1040"/>
  <c r="X31" i="1040"/>
  <c r="AB31" i="1040"/>
  <c r="AI31" i="1040"/>
  <c r="Y31" i="1040"/>
  <c r="AP18" i="1077"/>
  <c r="AS18" i="1077"/>
  <c r="J19" i="1078"/>
  <c r="AF19" i="1078"/>
  <c r="X19" i="1078"/>
  <c r="AH19" i="1078"/>
  <c r="AB19" i="1078"/>
  <c r="AC16" i="1078"/>
  <c r="Q16" i="1078"/>
  <c r="J13" i="1078"/>
  <c r="AF13" i="1078"/>
  <c r="X13" i="1078"/>
  <c r="AH13" i="1078"/>
  <c r="AB13" i="1078"/>
  <c r="AC10" i="1078"/>
  <c r="Q10" i="1078"/>
  <c r="J7" i="1078"/>
  <c r="AF7" i="1078"/>
  <c r="X7" i="1078"/>
  <c r="AB7" i="1078"/>
  <c r="AC4" i="1078"/>
  <c r="Z18" i="1077"/>
  <c r="X4" i="1078"/>
  <c r="AF4" i="1078"/>
  <c r="R4" i="1078"/>
  <c r="X18" i="1077"/>
  <c r="AT18" i="1077"/>
  <c r="AQ18" i="1077"/>
  <c r="Q19" i="1078"/>
  <c r="J16" i="1078"/>
  <c r="AF16" i="1078"/>
  <c r="X16" i="1078"/>
  <c r="AH16" i="1078"/>
  <c r="AB16" i="1078"/>
  <c r="AC13" i="1078"/>
  <c r="Q13" i="1078"/>
  <c r="J10" i="1078"/>
  <c r="AF10" i="1078"/>
  <c r="X10" i="1078"/>
  <c r="AH10" i="1078"/>
  <c r="AB10" i="1078"/>
  <c r="AC7" i="1078"/>
  <c r="Q7" i="1078"/>
  <c r="W4" i="1078"/>
  <c r="AF18" i="1077"/>
  <c r="AB18" i="1077"/>
  <c r="S4" i="1078"/>
  <c r="W18" i="1077"/>
  <c r="Q4" i="1078"/>
  <c r="T4" i="1078"/>
  <c r="AC18" i="1077"/>
  <c r="AC7" i="1076"/>
  <c r="J7" i="1076"/>
  <c r="AH7" i="1076"/>
  <c r="AB7" i="1076"/>
  <c r="AF7" i="1076"/>
  <c r="X7" i="1076"/>
  <c r="Z14" i="1075"/>
  <c r="J4" i="1076"/>
  <c r="AP14" i="1075"/>
  <c r="AS14" i="1075"/>
  <c r="Q7" i="1076"/>
  <c r="AR14" i="1075"/>
  <c r="AC4" i="1076"/>
  <c r="W4" i="1076"/>
  <c r="AF14" i="1075"/>
  <c r="AB14" i="1075"/>
  <c r="S4" i="1076"/>
  <c r="W14" i="1075"/>
  <c r="Q4" i="1076"/>
  <c r="R4" i="1076"/>
  <c r="X14" i="1075"/>
  <c r="T4" i="1076"/>
  <c r="AC14" i="1075"/>
  <c r="R4" i="1074"/>
  <c r="X14" i="1073"/>
  <c r="AT14" i="1073"/>
  <c r="AQ14" i="1073"/>
  <c r="AC7" i="1074"/>
  <c r="Q7" i="1074"/>
  <c r="W4" i="1074"/>
  <c r="AF14" i="1073"/>
  <c r="AB14" i="1073"/>
  <c r="S4" i="1074"/>
  <c r="Q4" i="1074"/>
  <c r="W14" i="1073"/>
  <c r="AF4" i="1074"/>
  <c r="AP14" i="1073"/>
  <c r="AS14" i="1073"/>
  <c r="J7" i="1074"/>
  <c r="AF7" i="1074"/>
  <c r="X7" i="1074"/>
  <c r="AH7" i="1074"/>
  <c r="AB7" i="1074"/>
  <c r="AR14" i="1073"/>
  <c r="AC4" i="1074"/>
  <c r="Z14" i="1073"/>
  <c r="T4" i="1074"/>
  <c r="AC14" i="1073"/>
  <c r="AH4" i="1074"/>
  <c r="T4" i="1072"/>
  <c r="AC15" i="1071"/>
  <c r="O15" i="1071"/>
  <c r="AW15" i="1071" s="1"/>
  <c r="AT15" i="1071"/>
  <c r="AQ15" i="1071"/>
  <c r="J10" i="1072"/>
  <c r="AF10" i="1072"/>
  <c r="AH10" i="1072"/>
  <c r="AB10" i="1072"/>
  <c r="AC7" i="1072"/>
  <c r="Q7" i="1072"/>
  <c r="AC4" i="1072"/>
  <c r="W4" i="1072"/>
  <c r="AF15" i="1071"/>
  <c r="AB15" i="1071"/>
  <c r="S4" i="1072"/>
  <c r="W15" i="1071"/>
  <c r="Q4" i="1072"/>
  <c r="AP15" i="1071"/>
  <c r="AS15" i="1071"/>
  <c r="V4" i="1072"/>
  <c r="AE15" i="1071"/>
  <c r="R4" i="1072"/>
  <c r="X15" i="1071"/>
  <c r="Q10" i="1072"/>
  <c r="J7" i="1072"/>
  <c r="AF7" i="1072"/>
  <c r="AH7" i="1072"/>
  <c r="AB7" i="1072"/>
  <c r="Z15" i="1071"/>
  <c r="J4" i="1072"/>
  <c r="Q49" i="1070"/>
  <c r="Q46" i="1070"/>
  <c r="Q43" i="1070"/>
  <c r="Q40" i="1070"/>
  <c r="AC37" i="1070"/>
  <c r="Q37" i="1070"/>
  <c r="J34" i="1070"/>
  <c r="AH34" i="1070"/>
  <c r="AB34" i="1070"/>
  <c r="AF34" i="1070"/>
  <c r="AC31" i="1070"/>
  <c r="Q31" i="1070"/>
  <c r="J28" i="1070"/>
  <c r="AH28" i="1070"/>
  <c r="AB28" i="1070"/>
  <c r="AF28" i="1070"/>
  <c r="AC25" i="1070"/>
  <c r="Q25" i="1070"/>
  <c r="J22" i="1070"/>
  <c r="AH22" i="1070"/>
  <c r="AB22" i="1070"/>
  <c r="AF22" i="1070"/>
  <c r="AC19" i="1070"/>
  <c r="Q19" i="1070"/>
  <c r="J16" i="1070"/>
  <c r="AH16" i="1070"/>
  <c r="AB16" i="1070"/>
  <c r="AF16" i="1070"/>
  <c r="Q13" i="1070"/>
  <c r="AC10" i="1070"/>
  <c r="J10" i="1070"/>
  <c r="AH10" i="1070"/>
  <c r="AB10" i="1070"/>
  <c r="AF10" i="1070"/>
  <c r="Q7" i="1070"/>
  <c r="W4" i="1070"/>
  <c r="AF28" i="1069"/>
  <c r="AB28" i="1069"/>
  <c r="S4" i="1070"/>
  <c r="W28" i="1069"/>
  <c r="Q4" i="1070"/>
  <c r="X22" i="1070"/>
  <c r="X16" i="1070"/>
  <c r="X10" i="1070"/>
  <c r="AP28" i="1069"/>
  <c r="AS28" i="1069"/>
  <c r="J46" i="1070"/>
  <c r="AF46" i="1070"/>
  <c r="AH46" i="1070"/>
  <c r="AB46" i="1070"/>
  <c r="AC43" i="1070"/>
  <c r="J40" i="1070"/>
  <c r="AF40" i="1070"/>
  <c r="AH40" i="1070"/>
  <c r="AB40" i="1070"/>
  <c r="AC49" i="1070"/>
  <c r="J37" i="1070"/>
  <c r="AH37" i="1070"/>
  <c r="AB37" i="1070"/>
  <c r="AC34" i="1070"/>
  <c r="Q34" i="1070"/>
  <c r="J31" i="1070"/>
  <c r="AH31" i="1070"/>
  <c r="AB31" i="1070"/>
  <c r="Q28" i="1070"/>
  <c r="J25" i="1070"/>
  <c r="AH25" i="1070"/>
  <c r="AB25" i="1070"/>
  <c r="AC22" i="1070"/>
  <c r="Q22" i="1070"/>
  <c r="J19" i="1070"/>
  <c r="AH19" i="1070"/>
  <c r="AB19" i="1070"/>
  <c r="AC16" i="1070"/>
  <c r="Q16" i="1070"/>
  <c r="J13" i="1070"/>
  <c r="AH13" i="1070"/>
  <c r="AB13" i="1070"/>
  <c r="Q10" i="1070"/>
  <c r="AC7" i="1070"/>
  <c r="J7" i="1070"/>
  <c r="AH7" i="1070"/>
  <c r="AB7" i="1070"/>
  <c r="AF7" i="1070"/>
  <c r="X7" i="1070"/>
  <c r="Z28" i="1069"/>
  <c r="J4" i="1070"/>
  <c r="X34" i="1070"/>
  <c r="X28" i="1070"/>
  <c r="R4" i="1070"/>
  <c r="X28" i="1069"/>
  <c r="AT28" i="1069"/>
  <c r="AQ28" i="1069"/>
  <c r="AC46" i="1070"/>
  <c r="J43" i="1070"/>
  <c r="AF43" i="1070"/>
  <c r="AH43" i="1070"/>
  <c r="AB43" i="1070"/>
  <c r="AC40" i="1070"/>
  <c r="J49" i="1070"/>
  <c r="AF49" i="1070"/>
  <c r="AH49" i="1070"/>
  <c r="AB49" i="1070"/>
  <c r="J25" i="1068"/>
  <c r="AH25" i="1068"/>
  <c r="AB25" i="1068"/>
  <c r="AF25" i="1068"/>
  <c r="X25" i="1068"/>
  <c r="AC22" i="1068"/>
  <c r="Q22" i="1068"/>
  <c r="J19" i="1068"/>
  <c r="AH19" i="1068"/>
  <c r="AB19" i="1068"/>
  <c r="AF19" i="1068"/>
  <c r="X19" i="1068"/>
  <c r="Q16" i="1068"/>
  <c r="J13" i="1068"/>
  <c r="AH13" i="1068"/>
  <c r="AB13" i="1068"/>
  <c r="AF13" i="1068"/>
  <c r="X13" i="1068"/>
  <c r="AC10" i="1068"/>
  <c r="Q10" i="1068"/>
  <c r="J7" i="1068"/>
  <c r="AH7" i="1068"/>
  <c r="AB7" i="1068"/>
  <c r="AF7" i="1068"/>
  <c r="X7" i="1068"/>
  <c r="Z20" i="1067"/>
  <c r="J4" i="1068"/>
  <c r="R4" i="1068"/>
  <c r="X20" i="1067"/>
  <c r="AT20" i="1067"/>
  <c r="AQ20" i="1067"/>
  <c r="O20" i="1067"/>
  <c r="AW20" i="1067" s="1"/>
  <c r="AC25" i="1068"/>
  <c r="Q25" i="1068"/>
  <c r="J22" i="1068"/>
  <c r="AH22" i="1068"/>
  <c r="AB22" i="1068"/>
  <c r="AF22" i="1068"/>
  <c r="X22" i="1068"/>
  <c r="Q19" i="1068"/>
  <c r="J16" i="1068"/>
  <c r="AH16" i="1068"/>
  <c r="AB16" i="1068"/>
  <c r="AF16" i="1068"/>
  <c r="X16" i="1068"/>
  <c r="AC13" i="1068"/>
  <c r="Q13" i="1068"/>
  <c r="J10" i="1068"/>
  <c r="AH10" i="1068"/>
  <c r="AB10" i="1068"/>
  <c r="AF10" i="1068"/>
  <c r="X10" i="1068"/>
  <c r="AC7" i="1068"/>
  <c r="Q7" i="1068"/>
  <c r="AC4" i="1068"/>
  <c r="W4" i="1068"/>
  <c r="AF20" i="1067"/>
  <c r="AB20" i="1067"/>
  <c r="S4" i="1068"/>
  <c r="Q4" i="1068"/>
  <c r="W20" i="1067"/>
  <c r="AP20" i="1067"/>
  <c r="AS20" i="1067"/>
  <c r="T4" i="1068"/>
  <c r="AC20" i="1067"/>
  <c r="J28" i="1066"/>
  <c r="AH28" i="1066"/>
  <c r="AB28" i="1066"/>
  <c r="AF28" i="1066"/>
  <c r="AC25" i="1066"/>
  <c r="Q25" i="1066"/>
  <c r="J22" i="1066"/>
  <c r="AH22" i="1066"/>
  <c r="AB22" i="1066"/>
  <c r="AF22" i="1066"/>
  <c r="Q19" i="1066"/>
  <c r="AC16" i="1066"/>
  <c r="J16" i="1066"/>
  <c r="AH16" i="1066"/>
  <c r="AB16" i="1066"/>
  <c r="AF16" i="1066"/>
  <c r="X16" i="1066"/>
  <c r="Q13" i="1066"/>
  <c r="AC10" i="1066"/>
  <c r="J10" i="1066"/>
  <c r="AH10" i="1066"/>
  <c r="AB10" i="1066"/>
  <c r="AF10" i="1066"/>
  <c r="X10" i="1066"/>
  <c r="Q7" i="1066"/>
  <c r="AC4" i="1066"/>
  <c r="W4" i="1066"/>
  <c r="AF21" i="1065"/>
  <c r="AB21" i="1065"/>
  <c r="S4" i="1066"/>
  <c r="W21" i="1065"/>
  <c r="Q4" i="1066"/>
  <c r="X28" i="1066"/>
  <c r="X22" i="1066"/>
  <c r="AP21" i="1065"/>
  <c r="AS21" i="1065"/>
  <c r="AC28" i="1066"/>
  <c r="Q28" i="1066"/>
  <c r="J25" i="1066"/>
  <c r="AH25" i="1066"/>
  <c r="AB25" i="1066"/>
  <c r="AF25" i="1066"/>
  <c r="Q22" i="1066"/>
  <c r="AC19" i="1066"/>
  <c r="J19" i="1066"/>
  <c r="AH19" i="1066"/>
  <c r="AB19" i="1066"/>
  <c r="Q16" i="1066"/>
  <c r="J13" i="1066"/>
  <c r="AH13" i="1066"/>
  <c r="AB13" i="1066"/>
  <c r="AF13" i="1066"/>
  <c r="X13" i="1066"/>
  <c r="Q10" i="1066"/>
  <c r="AC7" i="1066"/>
  <c r="J7" i="1066"/>
  <c r="AH7" i="1066"/>
  <c r="AB7" i="1066"/>
  <c r="AF7" i="1066"/>
  <c r="X7" i="1066"/>
  <c r="Z21" i="1065"/>
  <c r="J4" i="1066"/>
  <c r="R4" i="1066"/>
  <c r="X21" i="1065"/>
  <c r="AT21" i="1065"/>
  <c r="AQ21" i="1065"/>
  <c r="T4" i="1066"/>
  <c r="AC21" i="1065"/>
  <c r="Q55" i="1064"/>
  <c r="J52" i="1064"/>
  <c r="AH52" i="1064"/>
  <c r="AB52" i="1064"/>
  <c r="AF52" i="1064"/>
  <c r="X52" i="1064"/>
  <c r="AC49" i="1064"/>
  <c r="Q49" i="1064"/>
  <c r="AC46" i="1064"/>
  <c r="AC43" i="1064"/>
  <c r="AC40" i="1064"/>
  <c r="J43" i="1064"/>
  <c r="AH43" i="1064"/>
  <c r="AB43" i="1064"/>
  <c r="X43" i="1064"/>
  <c r="AF43" i="1064"/>
  <c r="AP30" i="1063"/>
  <c r="AS30" i="1063"/>
  <c r="Q37" i="1064"/>
  <c r="AC34" i="1064"/>
  <c r="J34" i="1064"/>
  <c r="AF34" i="1064"/>
  <c r="X34" i="1064"/>
  <c r="AH34" i="1064"/>
  <c r="AB34" i="1064"/>
  <c r="Q31" i="1064"/>
  <c r="AC28" i="1064"/>
  <c r="J28" i="1064"/>
  <c r="AF28" i="1064"/>
  <c r="X28" i="1064"/>
  <c r="AH28" i="1064"/>
  <c r="AB28" i="1064"/>
  <c r="AC25" i="1064"/>
  <c r="Q25" i="1064"/>
  <c r="J22" i="1064"/>
  <c r="AF22" i="1064"/>
  <c r="X22" i="1064"/>
  <c r="AH22" i="1064"/>
  <c r="AB22" i="1064"/>
  <c r="AC19" i="1064"/>
  <c r="Q19" i="1064"/>
  <c r="J16" i="1064"/>
  <c r="AF16" i="1064"/>
  <c r="X16" i="1064"/>
  <c r="AH16" i="1064"/>
  <c r="AB16" i="1064"/>
  <c r="AC13" i="1064"/>
  <c r="Q13" i="1064"/>
  <c r="J10" i="1064"/>
  <c r="AF10" i="1064"/>
  <c r="X10" i="1064"/>
  <c r="AH10" i="1064"/>
  <c r="AB10" i="1064"/>
  <c r="AC7" i="1064"/>
  <c r="Q7" i="1064"/>
  <c r="W4" i="1064"/>
  <c r="AF30" i="1063"/>
  <c r="AB30" i="1063"/>
  <c r="S4" i="1064"/>
  <c r="W30" i="1063"/>
  <c r="Q4" i="1064"/>
  <c r="X4" i="1064"/>
  <c r="AF4" i="1064"/>
  <c r="J55" i="1064"/>
  <c r="AH55" i="1064"/>
  <c r="AB55" i="1064"/>
  <c r="AF55" i="1064"/>
  <c r="X55" i="1064"/>
  <c r="AC52" i="1064"/>
  <c r="Q52" i="1064"/>
  <c r="J49" i="1064"/>
  <c r="AH49" i="1064"/>
  <c r="AB49" i="1064"/>
  <c r="AF49" i="1064"/>
  <c r="X49" i="1064"/>
  <c r="Q46" i="1064"/>
  <c r="Q43" i="1064"/>
  <c r="Q40" i="1064"/>
  <c r="R4" i="1064"/>
  <c r="X30" i="1063"/>
  <c r="AT30" i="1063"/>
  <c r="AQ30" i="1063"/>
  <c r="J46" i="1064"/>
  <c r="AH46" i="1064"/>
  <c r="AB46" i="1064"/>
  <c r="AF46" i="1064"/>
  <c r="X46" i="1064"/>
  <c r="J40" i="1064"/>
  <c r="AH40" i="1064"/>
  <c r="AB40" i="1064"/>
  <c r="AF40" i="1064"/>
  <c r="X40" i="1064"/>
  <c r="AC37" i="1064"/>
  <c r="J37" i="1064"/>
  <c r="AF37" i="1064"/>
  <c r="AH37" i="1064"/>
  <c r="AB37" i="1064"/>
  <c r="Q34" i="1064"/>
  <c r="AC31" i="1064"/>
  <c r="J31" i="1064"/>
  <c r="AF31" i="1064"/>
  <c r="X31" i="1064"/>
  <c r="AH31" i="1064"/>
  <c r="AB31" i="1064"/>
  <c r="Q28" i="1064"/>
  <c r="J25" i="1064"/>
  <c r="AF25" i="1064"/>
  <c r="X25" i="1064"/>
  <c r="AH25" i="1064"/>
  <c r="AB25" i="1064"/>
  <c r="Q22" i="1064"/>
  <c r="J19" i="1064"/>
  <c r="AF19" i="1064"/>
  <c r="X19" i="1064"/>
  <c r="AH19" i="1064"/>
  <c r="AB19" i="1064"/>
  <c r="AC16" i="1064"/>
  <c r="Q16" i="1064"/>
  <c r="J13" i="1064"/>
  <c r="AF13" i="1064"/>
  <c r="X13" i="1064"/>
  <c r="AH13" i="1064"/>
  <c r="AB13" i="1064"/>
  <c r="AC10" i="1064"/>
  <c r="Q10" i="1064"/>
  <c r="J7" i="1064"/>
  <c r="AF7" i="1064"/>
  <c r="X7" i="1064"/>
  <c r="AB7" i="1064"/>
  <c r="AC4" i="1064"/>
  <c r="Z30" i="1063"/>
  <c r="T4" i="1064"/>
  <c r="AC30" i="1063"/>
  <c r="AH4" i="1064"/>
  <c r="AC88" i="1062"/>
  <c r="AC85" i="1062"/>
  <c r="AC82" i="1062"/>
  <c r="AC79" i="1062"/>
  <c r="Q79" i="1062"/>
  <c r="Q76" i="1062"/>
  <c r="AC70" i="1062"/>
  <c r="Q70" i="1062"/>
  <c r="J85" i="1062"/>
  <c r="AH85" i="1062"/>
  <c r="AB85" i="1062"/>
  <c r="X85" i="1062"/>
  <c r="AF85" i="1062"/>
  <c r="J73" i="1062"/>
  <c r="AH73" i="1062"/>
  <c r="AB73" i="1062"/>
  <c r="X73" i="1062"/>
  <c r="AF73" i="1062"/>
  <c r="AC61" i="1062"/>
  <c r="AC58" i="1062"/>
  <c r="AC55" i="1062"/>
  <c r="J82" i="1062"/>
  <c r="AH82" i="1062"/>
  <c r="AB82" i="1062"/>
  <c r="AF82" i="1062"/>
  <c r="X82" i="1062"/>
  <c r="J64" i="1062"/>
  <c r="AH64" i="1062"/>
  <c r="AB64" i="1062"/>
  <c r="X64" i="1062"/>
  <c r="AF64" i="1062"/>
  <c r="J58" i="1062"/>
  <c r="AH58" i="1062"/>
  <c r="AB58" i="1062"/>
  <c r="X58" i="1062"/>
  <c r="AF58" i="1062"/>
  <c r="J52" i="1062"/>
  <c r="AH52" i="1062"/>
  <c r="AB52" i="1062"/>
  <c r="AF52" i="1062"/>
  <c r="AC49" i="1062"/>
  <c r="Q49" i="1062"/>
  <c r="J46" i="1062"/>
  <c r="AH46" i="1062"/>
  <c r="AB46" i="1062"/>
  <c r="AF46" i="1062"/>
  <c r="Q43" i="1062"/>
  <c r="J40" i="1062"/>
  <c r="AH40" i="1062"/>
  <c r="AB40" i="1062"/>
  <c r="AF40" i="1062"/>
  <c r="AH67" i="1062"/>
  <c r="J67" i="1062"/>
  <c r="AB67" i="1062"/>
  <c r="AF67" i="1062"/>
  <c r="X67" i="1062"/>
  <c r="J61" i="1062"/>
  <c r="AH61" i="1062"/>
  <c r="AB61" i="1062"/>
  <c r="AF61" i="1062"/>
  <c r="X61" i="1062"/>
  <c r="J55" i="1062"/>
  <c r="AH55" i="1062"/>
  <c r="AB55" i="1062"/>
  <c r="AF55" i="1062"/>
  <c r="X55" i="1062"/>
  <c r="X52" i="1062"/>
  <c r="X46" i="1062"/>
  <c r="X40" i="1062"/>
  <c r="Q37" i="1062"/>
  <c r="V4" i="1062"/>
  <c r="AE41" i="1061"/>
  <c r="R4" i="1062"/>
  <c r="X41" i="1061"/>
  <c r="AC37" i="1062"/>
  <c r="J34" i="1062"/>
  <c r="AF34" i="1062"/>
  <c r="AH34" i="1062"/>
  <c r="AB34" i="1062"/>
  <c r="X34" i="1062"/>
  <c r="J31" i="1062"/>
  <c r="AF31" i="1062"/>
  <c r="AH31" i="1062"/>
  <c r="AB31" i="1062"/>
  <c r="AC28" i="1062"/>
  <c r="Q28" i="1062"/>
  <c r="J25" i="1062"/>
  <c r="AF25" i="1062"/>
  <c r="AH25" i="1062"/>
  <c r="AB25" i="1062"/>
  <c r="AC22" i="1062"/>
  <c r="Q22" i="1062"/>
  <c r="J19" i="1062"/>
  <c r="AF19" i="1062"/>
  <c r="AH19" i="1062"/>
  <c r="AB19" i="1062"/>
  <c r="AC16" i="1062"/>
  <c r="Q16" i="1062"/>
  <c r="J13" i="1062"/>
  <c r="AF13" i="1062"/>
  <c r="AH13" i="1062"/>
  <c r="AB13" i="1062"/>
  <c r="AC10" i="1062"/>
  <c r="Q10" i="1062"/>
  <c r="J7" i="1062"/>
  <c r="AF7" i="1062"/>
  <c r="AH7" i="1062"/>
  <c r="AB7" i="1062"/>
  <c r="Z41" i="1061"/>
  <c r="J4" i="1062"/>
  <c r="Q88" i="1062"/>
  <c r="Q85" i="1062"/>
  <c r="Q82" i="1062"/>
  <c r="Q73" i="1062"/>
  <c r="J79" i="1062"/>
  <c r="AH79" i="1062"/>
  <c r="AB79" i="1062"/>
  <c r="X79" i="1062"/>
  <c r="AF79" i="1062"/>
  <c r="AC67" i="1062"/>
  <c r="Q67" i="1062"/>
  <c r="Q64" i="1062"/>
  <c r="Q61" i="1062"/>
  <c r="Q58" i="1062"/>
  <c r="Q55" i="1062"/>
  <c r="J88" i="1062"/>
  <c r="AH88" i="1062"/>
  <c r="AB88" i="1062"/>
  <c r="AF88" i="1062"/>
  <c r="X88" i="1062"/>
  <c r="J76" i="1062"/>
  <c r="AH76" i="1062"/>
  <c r="AB76" i="1062"/>
  <c r="AF76" i="1062"/>
  <c r="X76" i="1062"/>
  <c r="J70" i="1062"/>
  <c r="AH70" i="1062"/>
  <c r="AB70" i="1062"/>
  <c r="AF70" i="1062"/>
  <c r="X70" i="1062"/>
  <c r="AC52" i="1062"/>
  <c r="Q52" i="1062"/>
  <c r="J49" i="1062"/>
  <c r="AH49" i="1062"/>
  <c r="AB49" i="1062"/>
  <c r="AF49" i="1062"/>
  <c r="AC46" i="1062"/>
  <c r="Q46" i="1062"/>
  <c r="J43" i="1062"/>
  <c r="AH43" i="1062"/>
  <c r="AB43" i="1062"/>
  <c r="AF43" i="1062"/>
  <c r="AC40" i="1062"/>
  <c r="Q40" i="1062"/>
  <c r="X49" i="1062"/>
  <c r="X43" i="1062"/>
  <c r="Q34" i="1062"/>
  <c r="T4" i="1062"/>
  <c r="AC41" i="1061"/>
  <c r="O41" i="1061"/>
  <c r="AW41" i="1061" s="1"/>
  <c r="AT41" i="1061"/>
  <c r="AQ41" i="1061"/>
  <c r="J37" i="1062"/>
  <c r="AF37" i="1062"/>
  <c r="AH37" i="1062"/>
  <c r="AB37" i="1062"/>
  <c r="X37" i="1062"/>
  <c r="AC31" i="1062"/>
  <c r="Q31" i="1062"/>
  <c r="J28" i="1062"/>
  <c r="AF28" i="1062"/>
  <c r="AH28" i="1062"/>
  <c r="AB28" i="1062"/>
  <c r="AC25" i="1062"/>
  <c r="Q25" i="1062"/>
  <c r="J22" i="1062"/>
  <c r="AF22" i="1062"/>
  <c r="AH22" i="1062"/>
  <c r="AB22" i="1062"/>
  <c r="AC19" i="1062"/>
  <c r="Q19" i="1062"/>
  <c r="J16" i="1062"/>
  <c r="AF16" i="1062"/>
  <c r="AH16" i="1062"/>
  <c r="AB16" i="1062"/>
  <c r="Q13" i="1062"/>
  <c r="J10" i="1062"/>
  <c r="AF10" i="1062"/>
  <c r="AH10" i="1062"/>
  <c r="AB10" i="1062"/>
  <c r="AC7" i="1062"/>
  <c r="Q7" i="1062"/>
  <c r="AC4" i="1062"/>
  <c r="W4" i="1062"/>
  <c r="AF41" i="1061"/>
  <c r="AB41" i="1061"/>
  <c r="S4" i="1062"/>
  <c r="W41" i="1061"/>
  <c r="Q4" i="1062"/>
  <c r="AP41" i="1061"/>
  <c r="AS41" i="1061"/>
  <c r="Q103" i="1060"/>
  <c r="Q100" i="1060"/>
  <c r="Q97" i="1060"/>
  <c r="Q94" i="1060"/>
  <c r="Q91" i="1060"/>
  <c r="Q88" i="1060"/>
  <c r="Q85" i="1060"/>
  <c r="Q82" i="1060"/>
  <c r="Q79" i="1060"/>
  <c r="Q76" i="1060"/>
  <c r="J73" i="1060"/>
  <c r="AH73" i="1060"/>
  <c r="AB73" i="1060"/>
  <c r="AF73" i="1060"/>
  <c r="AC70" i="1060"/>
  <c r="Q70" i="1060"/>
  <c r="J67" i="1060"/>
  <c r="AH67" i="1060"/>
  <c r="AB67" i="1060"/>
  <c r="AF67" i="1060"/>
  <c r="AC64" i="1060"/>
  <c r="Q64" i="1060"/>
  <c r="J61" i="1060"/>
  <c r="AH61" i="1060"/>
  <c r="AB61" i="1060"/>
  <c r="AF61" i="1060"/>
  <c r="AC58" i="1060"/>
  <c r="Q58" i="1060"/>
  <c r="J103" i="1060"/>
  <c r="AF103" i="1060"/>
  <c r="AH103" i="1060"/>
  <c r="AB103" i="1060"/>
  <c r="J97" i="1060"/>
  <c r="AF97" i="1060"/>
  <c r="AH97" i="1060"/>
  <c r="AB97" i="1060"/>
  <c r="AC94" i="1060"/>
  <c r="J91" i="1060"/>
  <c r="AF91" i="1060"/>
  <c r="AH91" i="1060"/>
  <c r="AB91" i="1060"/>
  <c r="J88" i="1060"/>
  <c r="AF88" i="1060"/>
  <c r="AH88" i="1060"/>
  <c r="AB88" i="1060"/>
  <c r="J82" i="1060"/>
  <c r="AF82" i="1060"/>
  <c r="AH82" i="1060"/>
  <c r="AB82" i="1060"/>
  <c r="AC79" i="1060"/>
  <c r="AS46" i="1059"/>
  <c r="AP46" i="1059"/>
  <c r="AQ46" i="1059"/>
  <c r="AT46" i="1059"/>
  <c r="Q55" i="1060"/>
  <c r="Q52" i="1060"/>
  <c r="Q49" i="1060"/>
  <c r="Q46" i="1060"/>
  <c r="Q43" i="1060"/>
  <c r="J40" i="1060"/>
  <c r="AF40" i="1060"/>
  <c r="AH40" i="1060"/>
  <c r="AB40" i="1060"/>
  <c r="AC37" i="1060"/>
  <c r="Q37" i="1060"/>
  <c r="J34" i="1060"/>
  <c r="AF34" i="1060"/>
  <c r="AH34" i="1060"/>
  <c r="AB34" i="1060"/>
  <c r="AC31" i="1060"/>
  <c r="Q31" i="1060"/>
  <c r="J28" i="1060"/>
  <c r="AF28" i="1060"/>
  <c r="AH28" i="1060"/>
  <c r="AB28" i="1060"/>
  <c r="AC25" i="1060"/>
  <c r="Q25" i="1060"/>
  <c r="J22" i="1060"/>
  <c r="AF22" i="1060"/>
  <c r="AH22" i="1060"/>
  <c r="AB22" i="1060"/>
  <c r="Q19" i="1060"/>
  <c r="AC16" i="1060"/>
  <c r="J16" i="1060"/>
  <c r="AF16" i="1060"/>
  <c r="X16" i="1060"/>
  <c r="AH16" i="1060"/>
  <c r="AB16" i="1060"/>
  <c r="Q13" i="1060"/>
  <c r="J10" i="1060"/>
  <c r="AF10" i="1060"/>
  <c r="X10" i="1060"/>
  <c r="AH10" i="1060"/>
  <c r="AB10" i="1060"/>
  <c r="AC7" i="1060"/>
  <c r="Q7" i="1060"/>
  <c r="W4" i="1060"/>
  <c r="AF46" i="1059"/>
  <c r="S4" i="1060"/>
  <c r="AB46" i="1059"/>
  <c r="Q4" i="1060"/>
  <c r="W46" i="1059"/>
  <c r="X4" i="1060"/>
  <c r="AF4" i="1060"/>
  <c r="J52" i="1060"/>
  <c r="AF52" i="1060"/>
  <c r="AH52" i="1060"/>
  <c r="AB52" i="1060"/>
  <c r="J46" i="1060"/>
  <c r="AF46" i="1060"/>
  <c r="AH46" i="1060"/>
  <c r="AB46" i="1060"/>
  <c r="J76" i="1060"/>
  <c r="AH76" i="1060"/>
  <c r="AB76" i="1060"/>
  <c r="AC73" i="1060"/>
  <c r="Q73" i="1060"/>
  <c r="J70" i="1060"/>
  <c r="AH70" i="1060"/>
  <c r="AB70" i="1060"/>
  <c r="Q67" i="1060"/>
  <c r="J64" i="1060"/>
  <c r="AH64" i="1060"/>
  <c r="AB64" i="1060"/>
  <c r="AC61" i="1060"/>
  <c r="Q61" i="1060"/>
  <c r="J58" i="1060"/>
  <c r="AH58" i="1060"/>
  <c r="AB58" i="1060"/>
  <c r="X73" i="1060"/>
  <c r="X67" i="1060"/>
  <c r="X61" i="1060"/>
  <c r="AC103" i="1060"/>
  <c r="J100" i="1060"/>
  <c r="AF100" i="1060"/>
  <c r="AH100" i="1060"/>
  <c r="AB100" i="1060"/>
  <c r="AC97" i="1060"/>
  <c r="J94" i="1060"/>
  <c r="AF94" i="1060"/>
  <c r="AH94" i="1060"/>
  <c r="AB94" i="1060"/>
  <c r="AC91" i="1060"/>
  <c r="AC88" i="1060"/>
  <c r="J85" i="1060"/>
  <c r="AF85" i="1060"/>
  <c r="AH85" i="1060"/>
  <c r="AB85" i="1060"/>
  <c r="AC82" i="1060"/>
  <c r="J79" i="1060"/>
  <c r="AF79" i="1060"/>
  <c r="AH79" i="1060"/>
  <c r="AB79" i="1060"/>
  <c r="AC55" i="1060"/>
  <c r="J55" i="1060"/>
  <c r="AF55" i="1060"/>
  <c r="AH55" i="1060"/>
  <c r="AB55" i="1060"/>
  <c r="X55" i="1060"/>
  <c r="R4" i="1060"/>
  <c r="X46" i="1059"/>
  <c r="AC40" i="1060"/>
  <c r="Q40" i="1060"/>
  <c r="J37" i="1060"/>
  <c r="AF37" i="1060"/>
  <c r="AH37" i="1060"/>
  <c r="AB37" i="1060"/>
  <c r="AC34" i="1060"/>
  <c r="Q34" i="1060"/>
  <c r="J31" i="1060"/>
  <c r="AF31" i="1060"/>
  <c r="AH31" i="1060"/>
  <c r="AB31" i="1060"/>
  <c r="AC28" i="1060"/>
  <c r="Q28" i="1060"/>
  <c r="J25" i="1060"/>
  <c r="AF25" i="1060"/>
  <c r="AH25" i="1060"/>
  <c r="AB25" i="1060"/>
  <c r="AC22" i="1060"/>
  <c r="Q22" i="1060"/>
  <c r="J19" i="1060"/>
  <c r="AF19" i="1060"/>
  <c r="X19" i="1060"/>
  <c r="AH19" i="1060"/>
  <c r="AB19" i="1060"/>
  <c r="Q16" i="1060"/>
  <c r="J13" i="1060"/>
  <c r="AF13" i="1060"/>
  <c r="X13" i="1060"/>
  <c r="AH13" i="1060"/>
  <c r="AB13" i="1060"/>
  <c r="AC10" i="1060"/>
  <c r="Q10" i="1060"/>
  <c r="J7" i="1060"/>
  <c r="AF7" i="1060"/>
  <c r="X7" i="1060"/>
  <c r="AH7" i="1060"/>
  <c r="AB7" i="1060"/>
  <c r="AC4" i="1060"/>
  <c r="Z46" i="1059"/>
  <c r="AC46" i="1059"/>
  <c r="T4" i="1060"/>
  <c r="AH4" i="1060"/>
  <c r="AC52" i="1060"/>
  <c r="J49" i="1060"/>
  <c r="AF49" i="1060"/>
  <c r="AH49" i="1060"/>
  <c r="AB49" i="1060"/>
  <c r="AC46" i="1060"/>
  <c r="J43" i="1060"/>
  <c r="AF43" i="1060"/>
  <c r="AH43" i="1060"/>
  <c r="AB43" i="1060"/>
  <c r="Q94" i="1058"/>
  <c r="Q91" i="1058"/>
  <c r="Q88" i="1058"/>
  <c r="Q85" i="1058"/>
  <c r="Q82" i="1058"/>
  <c r="AC76" i="1058"/>
  <c r="Q73" i="1058"/>
  <c r="J91" i="1058"/>
  <c r="AH91" i="1058"/>
  <c r="AB91" i="1058"/>
  <c r="X91" i="1058"/>
  <c r="AF91" i="1058"/>
  <c r="J85" i="1058"/>
  <c r="AH85" i="1058"/>
  <c r="AB85" i="1058"/>
  <c r="X85" i="1058"/>
  <c r="AF85" i="1058"/>
  <c r="J73" i="1058"/>
  <c r="AH73" i="1058"/>
  <c r="AB73" i="1058"/>
  <c r="X73" i="1058"/>
  <c r="AF73" i="1058"/>
  <c r="AH67" i="1058"/>
  <c r="J67" i="1058"/>
  <c r="AB67" i="1058"/>
  <c r="AF67" i="1058"/>
  <c r="X67" i="1058"/>
  <c r="J64" i="1058"/>
  <c r="AH64" i="1058"/>
  <c r="AB64" i="1058"/>
  <c r="AF64" i="1058"/>
  <c r="X64" i="1058"/>
  <c r="AC61" i="1058"/>
  <c r="Q61" i="1058"/>
  <c r="Q58" i="1058"/>
  <c r="AC55" i="1058"/>
  <c r="J55" i="1058"/>
  <c r="AH55" i="1058"/>
  <c r="AB55" i="1058"/>
  <c r="AF55" i="1058"/>
  <c r="X55" i="1058"/>
  <c r="J52" i="1058"/>
  <c r="AH52" i="1058"/>
  <c r="AB52" i="1058"/>
  <c r="AF52" i="1058"/>
  <c r="X52" i="1058"/>
  <c r="Q49" i="1058"/>
  <c r="Q46" i="1058"/>
  <c r="AC43" i="1058"/>
  <c r="J43" i="1058"/>
  <c r="AH43" i="1058"/>
  <c r="AB43" i="1058"/>
  <c r="AF43" i="1058"/>
  <c r="X43" i="1058"/>
  <c r="J40" i="1058"/>
  <c r="AH40" i="1058"/>
  <c r="AB40" i="1058"/>
  <c r="AF40" i="1058"/>
  <c r="X40" i="1058"/>
  <c r="Q37" i="1058"/>
  <c r="Q34" i="1058"/>
  <c r="AC31" i="1058"/>
  <c r="J31" i="1058"/>
  <c r="AH31" i="1058"/>
  <c r="AB31" i="1058"/>
  <c r="AF31" i="1058"/>
  <c r="X31" i="1058"/>
  <c r="J28" i="1058"/>
  <c r="AH28" i="1058"/>
  <c r="AB28" i="1058"/>
  <c r="AF28" i="1058"/>
  <c r="X28" i="1058"/>
  <c r="AC25" i="1058"/>
  <c r="Q25" i="1058"/>
  <c r="Q22" i="1058"/>
  <c r="AC19" i="1058"/>
  <c r="J19" i="1058"/>
  <c r="AH19" i="1058"/>
  <c r="AB19" i="1058"/>
  <c r="AF19" i="1058"/>
  <c r="X19" i="1058"/>
  <c r="J16" i="1058"/>
  <c r="AH16" i="1058"/>
  <c r="AB16" i="1058"/>
  <c r="AF16" i="1058"/>
  <c r="X16" i="1058"/>
  <c r="AC13" i="1058"/>
  <c r="Q13" i="1058"/>
  <c r="Q10" i="1058"/>
  <c r="AC7" i="1058"/>
  <c r="J7" i="1058"/>
  <c r="AH7" i="1058"/>
  <c r="AB7" i="1058"/>
  <c r="AF7" i="1058"/>
  <c r="X7" i="1058"/>
  <c r="Z43" i="1057"/>
  <c r="J4" i="1058"/>
  <c r="J94" i="1058"/>
  <c r="AH94" i="1058"/>
  <c r="AB94" i="1058"/>
  <c r="AF94" i="1058"/>
  <c r="X94" i="1058"/>
  <c r="J88" i="1058"/>
  <c r="AH88" i="1058"/>
  <c r="AB88" i="1058"/>
  <c r="AF88" i="1058"/>
  <c r="X88" i="1058"/>
  <c r="J82" i="1058"/>
  <c r="AH82" i="1058"/>
  <c r="AB82" i="1058"/>
  <c r="AF82" i="1058"/>
  <c r="X82" i="1058"/>
  <c r="J76" i="1058"/>
  <c r="AH76" i="1058"/>
  <c r="AB76" i="1058"/>
  <c r="AF76" i="1058"/>
  <c r="X76" i="1058"/>
  <c r="AP43" i="1057"/>
  <c r="AS43" i="1057"/>
  <c r="AC91" i="1058"/>
  <c r="AC88" i="1058"/>
  <c r="AC85" i="1058"/>
  <c r="AC82" i="1058"/>
  <c r="AC79" i="1058"/>
  <c r="Q79" i="1058"/>
  <c r="Q76" i="1058"/>
  <c r="AC70" i="1058"/>
  <c r="Q70" i="1058"/>
  <c r="Q67" i="1058"/>
  <c r="AC64" i="1058"/>
  <c r="Q64" i="1058"/>
  <c r="J61" i="1058"/>
  <c r="AH61" i="1058"/>
  <c r="AB61" i="1058"/>
  <c r="AF61" i="1058"/>
  <c r="X61" i="1058"/>
  <c r="AC58" i="1058"/>
  <c r="Q55" i="1058"/>
  <c r="AC52" i="1058"/>
  <c r="Q52" i="1058"/>
  <c r="J49" i="1058"/>
  <c r="AH49" i="1058"/>
  <c r="AB49" i="1058"/>
  <c r="AF49" i="1058"/>
  <c r="X49" i="1058"/>
  <c r="AC46" i="1058"/>
  <c r="Q43" i="1058"/>
  <c r="AC40" i="1058"/>
  <c r="Q40" i="1058"/>
  <c r="J37" i="1058"/>
  <c r="AH37" i="1058"/>
  <c r="AB37" i="1058"/>
  <c r="AF37" i="1058"/>
  <c r="X37" i="1058"/>
  <c r="AC34" i="1058"/>
  <c r="Q31" i="1058"/>
  <c r="Q28" i="1058"/>
  <c r="J25" i="1058"/>
  <c r="AH25" i="1058"/>
  <c r="AB25" i="1058"/>
  <c r="AF25" i="1058"/>
  <c r="X25" i="1058"/>
  <c r="AC22" i="1058"/>
  <c r="Q19" i="1058"/>
  <c r="AC16" i="1058"/>
  <c r="Q16" i="1058"/>
  <c r="J13" i="1058"/>
  <c r="AH13" i="1058"/>
  <c r="AB13" i="1058"/>
  <c r="AF13" i="1058"/>
  <c r="X13" i="1058"/>
  <c r="AC10" i="1058"/>
  <c r="Q7" i="1058"/>
  <c r="W4" i="1058"/>
  <c r="AF43" i="1057"/>
  <c r="AB43" i="1057"/>
  <c r="S4" i="1058"/>
  <c r="W43" i="1057"/>
  <c r="Q4" i="1058"/>
  <c r="R4" i="1058"/>
  <c r="X43" i="1057"/>
  <c r="T4" i="1058"/>
  <c r="AC43" i="1057"/>
  <c r="AC94" i="1056"/>
  <c r="J94" i="1056"/>
  <c r="AF94" i="1056"/>
  <c r="X94" i="1056"/>
  <c r="AH94" i="1056"/>
  <c r="AB94" i="1056"/>
  <c r="Q91" i="1056"/>
  <c r="J88" i="1056"/>
  <c r="AF88" i="1056"/>
  <c r="X88" i="1056"/>
  <c r="AH88" i="1056"/>
  <c r="AB88" i="1056"/>
  <c r="AC85" i="1056"/>
  <c r="Q85" i="1056"/>
  <c r="J82" i="1056"/>
  <c r="AF82" i="1056"/>
  <c r="X82" i="1056"/>
  <c r="AH82" i="1056"/>
  <c r="AB82" i="1056"/>
  <c r="AC79" i="1056"/>
  <c r="Q79" i="1056"/>
  <c r="J76" i="1056"/>
  <c r="AF76" i="1056"/>
  <c r="X76" i="1056"/>
  <c r="AH76" i="1056"/>
  <c r="AB76" i="1056"/>
  <c r="AC73" i="1056"/>
  <c r="Q73" i="1056"/>
  <c r="J70" i="1056"/>
  <c r="AF70" i="1056"/>
  <c r="X70" i="1056"/>
  <c r="AH70" i="1056"/>
  <c r="AB70" i="1056"/>
  <c r="AC67" i="1056"/>
  <c r="Q67" i="1056"/>
  <c r="J64" i="1056"/>
  <c r="AF64" i="1056"/>
  <c r="X64" i="1056"/>
  <c r="AH64" i="1056"/>
  <c r="AB64" i="1056"/>
  <c r="AC61" i="1056"/>
  <c r="Q61" i="1056"/>
  <c r="J58" i="1056"/>
  <c r="AF58" i="1056"/>
  <c r="X58" i="1056"/>
  <c r="AH58" i="1056"/>
  <c r="AB58" i="1056"/>
  <c r="Q55" i="1056"/>
  <c r="J52" i="1056"/>
  <c r="AF52" i="1056"/>
  <c r="X52" i="1056"/>
  <c r="AH52" i="1056"/>
  <c r="AB52" i="1056"/>
  <c r="Q49" i="1056"/>
  <c r="Q46" i="1056"/>
  <c r="V4" i="1056"/>
  <c r="AE43" i="1055"/>
  <c r="R4" i="1056"/>
  <c r="X43" i="1055"/>
  <c r="J46" i="1056"/>
  <c r="AH46" i="1056"/>
  <c r="AB46" i="1056"/>
  <c r="AF46" i="1056"/>
  <c r="X46" i="1056"/>
  <c r="J43" i="1056"/>
  <c r="AF43" i="1056"/>
  <c r="AH43" i="1056"/>
  <c r="AB43" i="1056"/>
  <c r="Q40" i="1056"/>
  <c r="J37" i="1056"/>
  <c r="AF37" i="1056"/>
  <c r="AH37" i="1056"/>
  <c r="AB37" i="1056"/>
  <c r="Q34" i="1056"/>
  <c r="J31" i="1056"/>
  <c r="AF31" i="1056"/>
  <c r="AH31" i="1056"/>
  <c r="AB31" i="1056"/>
  <c r="Q28" i="1056"/>
  <c r="J25" i="1056"/>
  <c r="AF25" i="1056"/>
  <c r="AH25" i="1056"/>
  <c r="AB25" i="1056"/>
  <c r="Q22" i="1056"/>
  <c r="J19" i="1056"/>
  <c r="AF19" i="1056"/>
  <c r="AH19" i="1056"/>
  <c r="AB19" i="1056"/>
  <c r="AC16" i="1056"/>
  <c r="Q16" i="1056"/>
  <c r="J13" i="1056"/>
  <c r="AF13" i="1056"/>
  <c r="AH13" i="1056"/>
  <c r="AB13" i="1056"/>
  <c r="AC10" i="1056"/>
  <c r="Q10" i="1056"/>
  <c r="J7" i="1056"/>
  <c r="AF7" i="1056"/>
  <c r="AH7" i="1056"/>
  <c r="AB7" i="1056"/>
  <c r="Z43" i="1055"/>
  <c r="J4" i="1056"/>
  <c r="Q94" i="1056"/>
  <c r="J91" i="1056"/>
  <c r="AF91" i="1056"/>
  <c r="X91" i="1056"/>
  <c r="AH91" i="1056"/>
  <c r="AB91" i="1056"/>
  <c r="AC88" i="1056"/>
  <c r="Q88" i="1056"/>
  <c r="J85" i="1056"/>
  <c r="AF85" i="1056"/>
  <c r="X85" i="1056"/>
  <c r="AH85" i="1056"/>
  <c r="AB85" i="1056"/>
  <c r="Q82" i="1056"/>
  <c r="J79" i="1056"/>
  <c r="AF79" i="1056"/>
  <c r="X79" i="1056"/>
  <c r="AH79" i="1056"/>
  <c r="AB79" i="1056"/>
  <c r="Q76" i="1056"/>
  <c r="J73" i="1056"/>
  <c r="AF73" i="1056"/>
  <c r="X73" i="1056"/>
  <c r="AH73" i="1056"/>
  <c r="AB73" i="1056"/>
  <c r="AC70" i="1056"/>
  <c r="Q70" i="1056"/>
  <c r="J67" i="1056"/>
  <c r="AF67" i="1056"/>
  <c r="X67" i="1056"/>
  <c r="AH67" i="1056"/>
  <c r="AB67" i="1056"/>
  <c r="Q64" i="1056"/>
  <c r="J61" i="1056"/>
  <c r="AF61" i="1056"/>
  <c r="X61" i="1056"/>
  <c r="AH61" i="1056"/>
  <c r="AB61" i="1056"/>
  <c r="AC58" i="1056"/>
  <c r="Q58" i="1056"/>
  <c r="J55" i="1056"/>
  <c r="AF55" i="1056"/>
  <c r="X55" i="1056"/>
  <c r="AH55" i="1056"/>
  <c r="AB55" i="1056"/>
  <c r="Q52" i="1056"/>
  <c r="AC49" i="1056"/>
  <c r="AC46" i="1056"/>
  <c r="J49" i="1056"/>
  <c r="AH49" i="1056"/>
  <c r="AB49" i="1056"/>
  <c r="X49" i="1056"/>
  <c r="AF49" i="1056"/>
  <c r="T4" i="1056"/>
  <c r="AC43" i="1055"/>
  <c r="AP43" i="1055"/>
  <c r="AS43" i="1055"/>
  <c r="O43" i="1055"/>
  <c r="AW43" i="1055" s="1"/>
  <c r="AT43" i="1055"/>
  <c r="AQ43" i="1055"/>
  <c r="Q43" i="1056"/>
  <c r="J40" i="1056"/>
  <c r="AF40" i="1056"/>
  <c r="AH40" i="1056"/>
  <c r="AB40" i="1056"/>
  <c r="AC37" i="1056"/>
  <c r="Q37" i="1056"/>
  <c r="J34" i="1056"/>
  <c r="AF34" i="1056"/>
  <c r="AH34" i="1056"/>
  <c r="AB34" i="1056"/>
  <c r="AC31" i="1056"/>
  <c r="Q31" i="1056"/>
  <c r="J28" i="1056"/>
  <c r="AF28" i="1056"/>
  <c r="AH28" i="1056"/>
  <c r="AB28" i="1056"/>
  <c r="AC25" i="1056"/>
  <c r="Q25" i="1056"/>
  <c r="J22" i="1056"/>
  <c r="AF22" i="1056"/>
  <c r="AH22" i="1056"/>
  <c r="AB22" i="1056"/>
  <c r="AC19" i="1056"/>
  <c r="Q19" i="1056"/>
  <c r="J16" i="1056"/>
  <c r="AF16" i="1056"/>
  <c r="AH16" i="1056"/>
  <c r="AB16" i="1056"/>
  <c r="Q13" i="1056"/>
  <c r="J10" i="1056"/>
  <c r="AF10" i="1056"/>
  <c r="AH10" i="1056"/>
  <c r="AB10" i="1056"/>
  <c r="AC7" i="1056"/>
  <c r="Q7" i="1056"/>
  <c r="AC4" i="1056"/>
  <c r="W4" i="1056"/>
  <c r="AF43" i="1055"/>
  <c r="AB43" i="1055"/>
  <c r="S4" i="1056"/>
  <c r="W43" i="1055"/>
  <c r="Q4" i="1056"/>
  <c r="Q94" i="1054"/>
  <c r="J91" i="1054"/>
  <c r="AH91" i="1054"/>
  <c r="AB91" i="1054"/>
  <c r="AF91" i="1054"/>
  <c r="AC88" i="1054"/>
  <c r="Q88" i="1054"/>
  <c r="J85" i="1054"/>
  <c r="AH85" i="1054"/>
  <c r="AB85" i="1054"/>
  <c r="AF85" i="1054"/>
  <c r="AC82" i="1054"/>
  <c r="Q82" i="1054"/>
  <c r="J79" i="1054"/>
  <c r="AH79" i="1054"/>
  <c r="AB79" i="1054"/>
  <c r="AF79" i="1054"/>
  <c r="AC76" i="1054"/>
  <c r="Q76" i="1054"/>
  <c r="J73" i="1054"/>
  <c r="AH73" i="1054"/>
  <c r="AB73" i="1054"/>
  <c r="AF73" i="1054"/>
  <c r="Q70" i="1054"/>
  <c r="AC67" i="1054"/>
  <c r="J67" i="1054"/>
  <c r="AH67" i="1054"/>
  <c r="AB67" i="1054"/>
  <c r="AF67" i="1054"/>
  <c r="X67" i="1054"/>
  <c r="Q64" i="1054"/>
  <c r="J61" i="1054"/>
  <c r="AH61" i="1054"/>
  <c r="AB61" i="1054"/>
  <c r="AF61" i="1054"/>
  <c r="X61" i="1054"/>
  <c r="AC58" i="1054"/>
  <c r="Q58" i="1054"/>
  <c r="J55" i="1054"/>
  <c r="AH55" i="1054"/>
  <c r="AB55" i="1054"/>
  <c r="AF55" i="1054"/>
  <c r="X55" i="1054"/>
  <c r="AC52" i="1054"/>
  <c r="Q52" i="1054"/>
  <c r="AC49" i="1054"/>
  <c r="AC46" i="1054"/>
  <c r="AC43" i="1054"/>
  <c r="X91" i="1054"/>
  <c r="X85" i="1054"/>
  <c r="X79" i="1054"/>
  <c r="X73" i="1054"/>
  <c r="J46" i="1054"/>
  <c r="AH46" i="1054"/>
  <c r="AB46" i="1054"/>
  <c r="X46" i="1054"/>
  <c r="AF46" i="1054"/>
  <c r="AP43" i="1053"/>
  <c r="AS43" i="1053"/>
  <c r="AC40" i="1054"/>
  <c r="Q40" i="1054"/>
  <c r="J37" i="1054"/>
  <c r="AF37" i="1054"/>
  <c r="AH37" i="1054"/>
  <c r="AB37" i="1054"/>
  <c r="Q34" i="1054"/>
  <c r="J31" i="1054"/>
  <c r="AF31" i="1054"/>
  <c r="AH31" i="1054"/>
  <c r="AB31" i="1054"/>
  <c r="AC28" i="1054"/>
  <c r="Q28" i="1054"/>
  <c r="J25" i="1054"/>
  <c r="AF25" i="1054"/>
  <c r="AH25" i="1054"/>
  <c r="AB25" i="1054"/>
  <c r="AC22" i="1054"/>
  <c r="Q22" i="1054"/>
  <c r="Q19" i="1054"/>
  <c r="J16" i="1054"/>
  <c r="AF16" i="1054"/>
  <c r="AH16" i="1054"/>
  <c r="AB16" i="1054"/>
  <c r="Q13" i="1054"/>
  <c r="J10" i="1054"/>
  <c r="AF10" i="1054"/>
  <c r="AH10" i="1054"/>
  <c r="AB10" i="1054"/>
  <c r="Q7" i="1054"/>
  <c r="W4" i="1054"/>
  <c r="AF43" i="1053"/>
  <c r="AB43" i="1053"/>
  <c r="S4" i="1054"/>
  <c r="W43" i="1053"/>
  <c r="Q4" i="1054"/>
  <c r="AB4" i="1054"/>
  <c r="X4" i="1054"/>
  <c r="AF4" i="1054"/>
  <c r="J94" i="1054"/>
  <c r="AH94" i="1054"/>
  <c r="AB94" i="1054"/>
  <c r="AF94" i="1054"/>
  <c r="Q91" i="1054"/>
  <c r="J88" i="1054"/>
  <c r="AH88" i="1054"/>
  <c r="AB88" i="1054"/>
  <c r="AF88" i="1054"/>
  <c r="AC85" i="1054"/>
  <c r="Q85" i="1054"/>
  <c r="J82" i="1054"/>
  <c r="AH82" i="1054"/>
  <c r="AB82" i="1054"/>
  <c r="Q79" i="1054"/>
  <c r="J76" i="1054"/>
  <c r="AH76" i="1054"/>
  <c r="AB76" i="1054"/>
  <c r="AC73" i="1054"/>
  <c r="Q73" i="1054"/>
  <c r="AC70" i="1054"/>
  <c r="J70" i="1054"/>
  <c r="AH70" i="1054"/>
  <c r="AB70" i="1054"/>
  <c r="AF70" i="1054"/>
  <c r="Q67" i="1054"/>
  <c r="J64" i="1054"/>
  <c r="AH64" i="1054"/>
  <c r="AB64" i="1054"/>
  <c r="AF64" i="1054"/>
  <c r="X64" i="1054"/>
  <c r="AC61" i="1054"/>
  <c r="Q61" i="1054"/>
  <c r="J58" i="1054"/>
  <c r="AH58" i="1054"/>
  <c r="AB58" i="1054"/>
  <c r="AF58" i="1054"/>
  <c r="X58" i="1054"/>
  <c r="AC55" i="1054"/>
  <c r="Q55" i="1054"/>
  <c r="J52" i="1054"/>
  <c r="AH52" i="1054"/>
  <c r="AB52" i="1054"/>
  <c r="AF52" i="1054"/>
  <c r="X52" i="1054"/>
  <c r="Q49" i="1054"/>
  <c r="Q46" i="1054"/>
  <c r="Q43" i="1054"/>
  <c r="X94" i="1054"/>
  <c r="X88" i="1054"/>
  <c r="AE43" i="1053"/>
  <c r="AC43" i="1053"/>
  <c r="R4" i="1054"/>
  <c r="X43" i="1053"/>
  <c r="AT43" i="1053"/>
  <c r="AQ43" i="1053"/>
  <c r="J49" i="1054"/>
  <c r="AH49" i="1054"/>
  <c r="AB49" i="1054"/>
  <c r="AF49" i="1054"/>
  <c r="X49" i="1054"/>
  <c r="J43" i="1054"/>
  <c r="AH43" i="1054"/>
  <c r="AB43" i="1054"/>
  <c r="AF43" i="1054"/>
  <c r="X43" i="1054"/>
  <c r="J40" i="1054"/>
  <c r="AF40" i="1054"/>
  <c r="AH40" i="1054"/>
  <c r="AB40" i="1054"/>
  <c r="AC37" i="1054"/>
  <c r="Q37" i="1054"/>
  <c r="J34" i="1054"/>
  <c r="AF34" i="1054"/>
  <c r="AH34" i="1054"/>
  <c r="AB34" i="1054"/>
  <c r="AC31" i="1054"/>
  <c r="Q31" i="1054"/>
  <c r="J28" i="1054"/>
  <c r="AF28" i="1054"/>
  <c r="AH28" i="1054"/>
  <c r="AB28" i="1054"/>
  <c r="Q25" i="1054"/>
  <c r="J22" i="1054"/>
  <c r="AF22" i="1054"/>
  <c r="AH22" i="1054"/>
  <c r="AB22" i="1054"/>
  <c r="J19" i="1054"/>
  <c r="AF19" i="1054"/>
  <c r="AH19" i="1054"/>
  <c r="AB19" i="1054"/>
  <c r="AC16" i="1054"/>
  <c r="Q16" i="1054"/>
  <c r="J13" i="1054"/>
  <c r="AF13" i="1054"/>
  <c r="AH13" i="1054"/>
  <c r="AB13" i="1054"/>
  <c r="AC10" i="1054"/>
  <c r="Q10" i="1054"/>
  <c r="AC7" i="1054"/>
  <c r="J7" i="1054"/>
  <c r="AF7" i="1054"/>
  <c r="AH7" i="1054"/>
  <c r="AB7" i="1054"/>
  <c r="Z43" i="1053"/>
  <c r="AH4" i="1054"/>
  <c r="Y46" i="967"/>
  <c r="AB13" i="967"/>
  <c r="X19" i="967"/>
  <c r="X91" i="967"/>
  <c r="R10" i="967"/>
  <c r="X10" i="967"/>
  <c r="X34" i="967"/>
  <c r="X58" i="967"/>
  <c r="X64" i="967"/>
  <c r="X76" i="967"/>
  <c r="X82" i="967"/>
  <c r="Q19" i="967"/>
  <c r="Y25" i="967"/>
  <c r="R25" i="967"/>
  <c r="X28" i="967"/>
  <c r="Q16" i="967"/>
  <c r="Q22" i="967"/>
  <c r="Q73" i="967"/>
  <c r="Q88" i="967"/>
  <c r="Q28" i="967"/>
  <c r="Q40" i="967"/>
  <c r="Q67" i="967"/>
  <c r="Q79" i="967"/>
  <c r="Q85" i="967"/>
  <c r="Q64" i="967"/>
  <c r="Y52" i="967"/>
  <c r="Q52" i="967"/>
  <c r="X46" i="967"/>
  <c r="X52" i="967"/>
  <c r="Q37" i="967"/>
  <c r="Q49" i="967"/>
  <c r="Q61" i="967"/>
  <c r="Q100" i="967"/>
  <c r="Q43" i="967"/>
  <c r="Q55" i="967"/>
  <c r="Q94" i="967"/>
  <c r="Q91" i="967"/>
  <c r="Q82" i="967"/>
  <c r="AB7" i="967"/>
  <c r="AH7" i="967"/>
  <c r="AB19" i="967"/>
  <c r="AH19" i="967"/>
  <c r="AB31" i="967"/>
  <c r="AH31" i="967"/>
  <c r="X31" i="967"/>
  <c r="AB40" i="967"/>
  <c r="AH40" i="967"/>
  <c r="AH34" i="967"/>
  <c r="AH46" i="967"/>
  <c r="AB61" i="967"/>
  <c r="AH61" i="967"/>
  <c r="AH64" i="967"/>
  <c r="AH82" i="967"/>
  <c r="AB55" i="967"/>
  <c r="AH55" i="967"/>
  <c r="AB58" i="967"/>
  <c r="AH58" i="967"/>
  <c r="AH76" i="967"/>
  <c r="AB88" i="967"/>
  <c r="AH88" i="967"/>
  <c r="AF88" i="967"/>
  <c r="AF91" i="967"/>
  <c r="AH91" i="967"/>
  <c r="AB85" i="967"/>
  <c r="AH85" i="967"/>
  <c r="AB94" i="967"/>
  <c r="AH94" i="967"/>
  <c r="AF94" i="967"/>
  <c r="AF97" i="967"/>
  <c r="AB97" i="967"/>
  <c r="AH97" i="967"/>
  <c r="AF10" i="967"/>
  <c r="AH10" i="967"/>
  <c r="AB10" i="967"/>
  <c r="AB22" i="967"/>
  <c r="AH22" i="967"/>
  <c r="AH28" i="967"/>
  <c r="AB16" i="967"/>
  <c r="AH16" i="967"/>
  <c r="AH25" i="967"/>
  <c r="AB43" i="967"/>
  <c r="AH43" i="967"/>
  <c r="AF43" i="967"/>
  <c r="AB37" i="967"/>
  <c r="AH37" i="967"/>
  <c r="AB49" i="967"/>
  <c r="AH49" i="967"/>
  <c r="AF49" i="967"/>
  <c r="AF52" i="967"/>
  <c r="AH52" i="967"/>
  <c r="Y70" i="967"/>
  <c r="AB73" i="967"/>
  <c r="AH73" i="967"/>
  <c r="AB67" i="967"/>
  <c r="AH67" i="967"/>
  <c r="AB70" i="967"/>
  <c r="AH70" i="967"/>
  <c r="AF79" i="967"/>
  <c r="AB79" i="967"/>
  <c r="AH79" i="967"/>
  <c r="Y97" i="967"/>
  <c r="AB100" i="967"/>
  <c r="AH100" i="967"/>
  <c r="Y70" i="1056" l="1"/>
  <c r="Y94" i="1056"/>
  <c r="Y58" i="1056"/>
  <c r="X10" i="1054"/>
  <c r="AG43" i="1053"/>
  <c r="X7" i="1056"/>
  <c r="AG43" i="1055"/>
  <c r="AR43" i="1055"/>
  <c r="AR41" i="1061"/>
  <c r="AR21" i="1065"/>
  <c r="AC13" i="1066"/>
  <c r="AR46" i="1059"/>
  <c r="AR43" i="1053"/>
  <c r="Y10" i="1054"/>
  <c r="AC4" i="1054"/>
  <c r="AC13" i="1054"/>
  <c r="AC64" i="1054"/>
  <c r="AC94" i="1054"/>
  <c r="AC13" i="1056"/>
  <c r="Y31" i="1056"/>
  <c r="AC22" i="1056"/>
  <c r="AC34" i="1056"/>
  <c r="AC55" i="1056"/>
  <c r="AR43" i="1057"/>
  <c r="AC28" i="1058"/>
  <c r="AC67" i="1058"/>
  <c r="AC19" i="1060"/>
  <c r="AC67" i="1060"/>
  <c r="AC49" i="1060"/>
  <c r="AC85" i="1060"/>
  <c r="AC13" i="1062"/>
  <c r="Y34" i="1062"/>
  <c r="AC76" i="1062"/>
  <c r="AC43" i="1062"/>
  <c r="AR30" i="1063"/>
  <c r="AH7" i="1064"/>
  <c r="BX30" i="1063"/>
  <c r="AC22" i="1064"/>
  <c r="AR20" i="1067"/>
  <c r="AC19" i="1068"/>
  <c r="AR28" i="1069"/>
  <c r="AC28" i="1070"/>
  <c r="AC13" i="1070"/>
  <c r="AR15" i="1071"/>
  <c r="AC19" i="1078"/>
  <c r="AR18" i="1077"/>
  <c r="AH7" i="1078"/>
  <c r="BX18" i="1077"/>
  <c r="Y22" i="1056"/>
  <c r="Y34" i="1056"/>
  <c r="Y28" i="1062"/>
  <c r="Y10" i="1070"/>
  <c r="AG15" i="1071"/>
  <c r="BX43" i="1053"/>
  <c r="Y16" i="1070"/>
  <c r="AC73" i="1062"/>
  <c r="AG41" i="1061"/>
  <c r="BX46" i="1059"/>
  <c r="AC73" i="1058"/>
  <c r="AC94" i="1058"/>
  <c r="Y76" i="967"/>
  <c r="Y34" i="967"/>
  <c r="Y10" i="967"/>
  <c r="Y31" i="967"/>
  <c r="Y13" i="967"/>
  <c r="Y82" i="1060"/>
  <c r="Y91" i="1060"/>
  <c r="Y4" i="1062"/>
  <c r="X4" i="1072"/>
  <c r="Y31" i="1054"/>
  <c r="Y19" i="1054"/>
  <c r="Y40" i="1054"/>
  <c r="Y28" i="1056"/>
  <c r="Y28" i="1060"/>
  <c r="Y37" i="1064"/>
  <c r="Y55" i="1054"/>
  <c r="Y67" i="1054"/>
  <c r="Y25" i="1070"/>
  <c r="Y7" i="1058"/>
  <c r="Y19" i="1058"/>
  <c r="Y31" i="1058"/>
  <c r="Y43" i="1058"/>
  <c r="Y55" i="1058"/>
  <c r="Y67" i="1058"/>
  <c r="Y10" i="1060"/>
  <c r="Y58" i="1040"/>
  <c r="X58" i="1040"/>
  <c r="Y46" i="1040"/>
  <c r="X46" i="1040"/>
  <c r="Y40" i="1040"/>
  <c r="X40" i="1040"/>
  <c r="Y28" i="1040"/>
  <c r="X28" i="1040"/>
  <c r="Y19" i="1040"/>
  <c r="X19" i="1040"/>
  <c r="Y34" i="1040"/>
  <c r="X34" i="1040"/>
  <c r="Y64" i="1040"/>
  <c r="X64" i="1040"/>
  <c r="Y55" i="1040"/>
  <c r="X55" i="1040"/>
  <c r="Y52" i="1040"/>
  <c r="X52" i="1040"/>
  <c r="Y43" i="1040"/>
  <c r="X43" i="1040"/>
  <c r="Y13" i="1040"/>
  <c r="X13" i="1040"/>
  <c r="Y7" i="1040"/>
  <c r="X7" i="1040"/>
  <c r="AD25" i="1040"/>
  <c r="AD37" i="1040"/>
  <c r="AD31" i="1040"/>
  <c r="AD58" i="1040"/>
  <c r="AD46" i="1040"/>
  <c r="AD40" i="1040"/>
  <c r="AD22" i="1040"/>
  <c r="AD16" i="1040"/>
  <c r="AD67" i="1040"/>
  <c r="AD64" i="1040"/>
  <c r="AD61" i="1040"/>
  <c r="AD52" i="1040"/>
  <c r="AD49" i="1040"/>
  <c r="AD10" i="1040"/>
  <c r="AD13" i="1040"/>
  <c r="Y13" i="1078"/>
  <c r="BH18" i="1077"/>
  <c r="AG18" i="1077"/>
  <c r="AB4" i="1078"/>
  <c r="AL18" i="1077"/>
  <c r="Y4" i="1078"/>
  <c r="X4" i="1076"/>
  <c r="AG14" i="1075"/>
  <c r="AF4" i="1076"/>
  <c r="BH14" i="1075"/>
  <c r="AH4" i="1076"/>
  <c r="BX14" i="1075"/>
  <c r="AB4" i="1076"/>
  <c r="AL14" i="1075"/>
  <c r="BH14" i="1073"/>
  <c r="AG14" i="1073"/>
  <c r="AB4" i="1074"/>
  <c r="AL14" i="1073"/>
  <c r="BX14" i="1073"/>
  <c r="Y4" i="1074"/>
  <c r="AB4" i="1072"/>
  <c r="AL15" i="1071"/>
  <c r="AH4" i="1072"/>
  <c r="BX15" i="1071"/>
  <c r="AF4" i="1072"/>
  <c r="BH15" i="1071"/>
  <c r="AH15" i="1071"/>
  <c r="Y7" i="1072"/>
  <c r="AB4" i="1070"/>
  <c r="AL28" i="1069"/>
  <c r="Y19" i="1070"/>
  <c r="X4" i="1070"/>
  <c r="AG28" i="1069"/>
  <c r="AF4" i="1070"/>
  <c r="BH28" i="1069"/>
  <c r="AH4" i="1070"/>
  <c r="BX28" i="1069"/>
  <c r="Y22" i="1070"/>
  <c r="Y37" i="1070"/>
  <c r="Y40" i="1070"/>
  <c r="Y43" i="1070"/>
  <c r="Y46" i="1070"/>
  <c r="Y49" i="1070"/>
  <c r="Y7" i="1068"/>
  <c r="Y19" i="1068"/>
  <c r="AB4" i="1068"/>
  <c r="AL20" i="1067"/>
  <c r="X4" i="1068"/>
  <c r="AG20" i="1067"/>
  <c r="AF4" i="1068"/>
  <c r="BH20" i="1067"/>
  <c r="AH4" i="1068"/>
  <c r="BX20" i="1067"/>
  <c r="X4" i="1066"/>
  <c r="AG21" i="1065"/>
  <c r="AF4" i="1066"/>
  <c r="BH21" i="1065"/>
  <c r="AH4" i="1066"/>
  <c r="BX21" i="1065"/>
  <c r="Y22" i="1066"/>
  <c r="Y25" i="1066"/>
  <c r="AB4" i="1066"/>
  <c r="AL21" i="1065"/>
  <c r="Y10" i="1066"/>
  <c r="Y16" i="1066"/>
  <c r="Y19" i="1066"/>
  <c r="Y4" i="1064"/>
  <c r="Y10" i="1064"/>
  <c r="Y16" i="1064"/>
  <c r="Y22" i="1064"/>
  <c r="Y28" i="1064"/>
  <c r="Y34" i="1064"/>
  <c r="Y43" i="1064"/>
  <c r="BH30" i="1063"/>
  <c r="AG30" i="1063"/>
  <c r="AB4" i="1064"/>
  <c r="AL30" i="1063"/>
  <c r="Y13" i="1062"/>
  <c r="Y25" i="1062"/>
  <c r="Y40" i="1062"/>
  <c r="Y55" i="1062"/>
  <c r="Y61" i="1062"/>
  <c r="Y64" i="1062"/>
  <c r="Y67" i="1062"/>
  <c r="AH4" i="1062"/>
  <c r="BX41" i="1061"/>
  <c r="AF4" i="1062"/>
  <c r="BH41" i="1061"/>
  <c r="Y22" i="1062"/>
  <c r="Y7" i="1062"/>
  <c r="Y19" i="1062"/>
  <c r="Y31" i="1062"/>
  <c r="Y46" i="1062"/>
  <c r="Y73" i="1062"/>
  <c r="Y82" i="1062"/>
  <c r="Y85" i="1062"/>
  <c r="AB4" i="1062"/>
  <c r="AL41" i="1061"/>
  <c r="Y16" i="1062"/>
  <c r="Y40" i="1060"/>
  <c r="BH46" i="1059"/>
  <c r="AG46" i="1059"/>
  <c r="AL46" i="1059"/>
  <c r="AB4" i="1060"/>
  <c r="Y31" i="1060"/>
  <c r="Y43" i="1060"/>
  <c r="Y46" i="1060"/>
  <c r="Y49" i="1060"/>
  <c r="Y52" i="1060"/>
  <c r="Y64" i="1060"/>
  <c r="Y76" i="1060"/>
  <c r="Y79" i="1060"/>
  <c r="Y85" i="1060"/>
  <c r="Y88" i="1060"/>
  <c r="Y94" i="1060"/>
  <c r="Y97" i="1060"/>
  <c r="Y100" i="1060"/>
  <c r="Y103" i="1060"/>
  <c r="Y16" i="1060"/>
  <c r="Y22" i="1060"/>
  <c r="Y34" i="1060"/>
  <c r="Y4" i="1060"/>
  <c r="Y25" i="1060"/>
  <c r="Y37" i="1060"/>
  <c r="Y58" i="1060"/>
  <c r="Y70" i="1060"/>
  <c r="Y70" i="1058"/>
  <c r="Y79" i="1058"/>
  <c r="X4" i="1058"/>
  <c r="AG43" i="1057"/>
  <c r="AF4" i="1058"/>
  <c r="BH43" i="1057"/>
  <c r="AH4" i="1058"/>
  <c r="BX43" i="1057"/>
  <c r="Y85" i="1058"/>
  <c r="Y16" i="1058"/>
  <c r="Y28" i="1058"/>
  <c r="Y40" i="1058"/>
  <c r="Y52" i="1058"/>
  <c r="Y64" i="1058"/>
  <c r="AB4" i="1058"/>
  <c r="AL43" i="1057"/>
  <c r="Y10" i="1058"/>
  <c r="Y22" i="1058"/>
  <c r="Y34" i="1058"/>
  <c r="Y46" i="1058"/>
  <c r="Y58" i="1058"/>
  <c r="Y13" i="1056"/>
  <c r="Y25" i="1056"/>
  <c r="Y37" i="1056"/>
  <c r="Y52" i="1056"/>
  <c r="Y64" i="1056"/>
  <c r="Y76" i="1056"/>
  <c r="Y82" i="1056"/>
  <c r="Y88" i="1056"/>
  <c r="AB4" i="1056"/>
  <c r="AL43" i="1055"/>
  <c r="Y16" i="1056"/>
  <c r="Y40" i="1056"/>
  <c r="Y4" i="1056"/>
  <c r="Y7" i="1056"/>
  <c r="Y19" i="1056"/>
  <c r="Y43" i="1056"/>
  <c r="AH4" i="1056"/>
  <c r="BX43" i="1055"/>
  <c r="AF4" i="1056"/>
  <c r="BH43" i="1055"/>
  <c r="Y10" i="1056"/>
  <c r="Y73" i="1054"/>
  <c r="Y85" i="1054"/>
  <c r="BH43" i="1053"/>
  <c r="AL43" i="1053"/>
  <c r="Y4" i="1054"/>
  <c r="Y7" i="1054"/>
  <c r="Y28" i="1054"/>
  <c r="Y70" i="1054"/>
  <c r="Y82" i="1054"/>
  <c r="Y16" i="1054"/>
  <c r="Y25" i="1054"/>
  <c r="Y37" i="1054"/>
  <c r="Y43" i="1054"/>
  <c r="Y46" i="1054"/>
  <c r="Y49" i="1054"/>
  <c r="Y61" i="1054"/>
  <c r="Y79" i="1054"/>
  <c r="Y91" i="1054"/>
  <c r="Y13" i="1054"/>
  <c r="Y22" i="1054"/>
  <c r="Y34" i="1054"/>
  <c r="Y76" i="1054"/>
  <c r="Y64" i="967"/>
  <c r="Y28" i="967"/>
  <c r="Y58" i="967"/>
  <c r="Y7" i="967"/>
  <c r="X7" i="967"/>
  <c r="Y82" i="967"/>
  <c r="Y100" i="967"/>
  <c r="X100" i="967"/>
  <c r="AB52" i="967"/>
  <c r="Y49" i="967"/>
  <c r="X49" i="967"/>
  <c r="Y43" i="967"/>
  <c r="X43" i="967"/>
  <c r="Y16" i="967"/>
  <c r="X16" i="967"/>
  <c r="Y40" i="967"/>
  <c r="X40" i="967"/>
  <c r="Y67" i="967"/>
  <c r="X67" i="967"/>
  <c r="Y37" i="967"/>
  <c r="X37" i="967"/>
  <c r="AB25" i="967"/>
  <c r="Y22" i="967"/>
  <c r="X22" i="967"/>
  <c r="Y94" i="967"/>
  <c r="X94" i="967"/>
  <c r="Y88" i="967"/>
  <c r="X88" i="967"/>
  <c r="AB76" i="967"/>
  <c r="Y61" i="967"/>
  <c r="X61" i="967"/>
  <c r="Y79" i="967"/>
  <c r="X79" i="967"/>
  <c r="Y73" i="967"/>
  <c r="X73" i="967"/>
  <c r="AB28" i="967"/>
  <c r="Y85" i="967"/>
  <c r="X85" i="967"/>
  <c r="AB91" i="967"/>
  <c r="Y55" i="967"/>
  <c r="X55" i="967"/>
  <c r="AB82" i="967"/>
  <c r="AB64" i="967"/>
  <c r="AB46" i="967"/>
  <c r="AB34" i="967"/>
  <c r="AC100" i="967"/>
  <c r="AC97" i="967"/>
  <c r="AC94" i="967"/>
  <c r="AC91" i="967"/>
  <c r="AC88" i="967"/>
  <c r="AC85" i="967"/>
  <c r="AC82" i="967"/>
  <c r="AC79" i="967"/>
  <c r="AC76" i="967"/>
  <c r="AC73" i="967"/>
  <c r="AC70" i="967"/>
  <c r="AC67" i="967"/>
  <c r="AC64" i="967"/>
  <c r="AC61" i="967"/>
  <c r="AC58" i="967"/>
  <c r="AC55" i="967"/>
  <c r="AC52" i="967"/>
  <c r="AC49" i="967"/>
  <c r="AC46" i="967"/>
  <c r="AC43" i="967"/>
  <c r="AC40" i="967"/>
  <c r="AC37" i="967"/>
  <c r="AC34" i="967"/>
  <c r="AC31" i="967"/>
  <c r="AC28" i="967"/>
  <c r="AC25" i="967"/>
  <c r="AC22" i="967"/>
  <c r="AC16" i="967"/>
  <c r="AC7" i="967"/>
  <c r="AD94" i="1056" l="1"/>
  <c r="AD58" i="1056"/>
  <c r="Y7" i="1078"/>
  <c r="AD7" i="1040"/>
  <c r="AD28" i="1040"/>
  <c r="AD19" i="1040"/>
  <c r="AH18" i="1077"/>
  <c r="AH43" i="1053"/>
  <c r="AH14" i="1073"/>
  <c r="AH41" i="1061"/>
  <c r="Y7" i="1076"/>
  <c r="AD31" i="1056"/>
  <c r="AD10" i="1060"/>
  <c r="AD82" i="1060"/>
  <c r="AD28" i="1062"/>
  <c r="AD4" i="1062"/>
  <c r="Y10" i="1062"/>
  <c r="Y25" i="1068"/>
  <c r="Y31" i="1070"/>
  <c r="AH43" i="1055"/>
  <c r="AD55" i="1058"/>
  <c r="AD31" i="1058"/>
  <c r="AD7" i="1058"/>
  <c r="AH46" i="1059"/>
  <c r="Y52" i="1064"/>
  <c r="AH20" i="1067"/>
  <c r="AH14" i="1075"/>
  <c r="Y4" i="1076"/>
  <c r="Y58" i="1062"/>
  <c r="Y52" i="1062"/>
  <c r="Y4" i="1068"/>
  <c r="AD4" i="1068"/>
  <c r="Y40" i="1064"/>
  <c r="Y4" i="1072"/>
  <c r="AD4" i="1072"/>
  <c r="Y28" i="1066"/>
  <c r="Y13" i="1068"/>
  <c r="Y13" i="1070"/>
  <c r="AJ15" i="1071"/>
  <c r="Y10" i="1072"/>
  <c r="AJ14" i="1075"/>
  <c r="Y91" i="967"/>
  <c r="Y19" i="1078"/>
  <c r="AD7" i="1078"/>
  <c r="AD13" i="1078"/>
  <c r="AD34" i="1040"/>
  <c r="AD43" i="1040"/>
  <c r="AD55" i="1040"/>
  <c r="Y16" i="1078"/>
  <c r="Y10" i="1078"/>
  <c r="AJ18" i="1077"/>
  <c r="AD4" i="1078"/>
  <c r="AD19" i="1078"/>
  <c r="AD7" i="1076"/>
  <c r="AD4" i="1076"/>
  <c r="AX14" i="1075"/>
  <c r="AD4" i="1074"/>
  <c r="Y7" i="1074"/>
  <c r="AJ14" i="1073"/>
  <c r="AX14" i="1073"/>
  <c r="AD7" i="1072"/>
  <c r="AD10" i="1072"/>
  <c r="AX15" i="1071"/>
  <c r="AD49" i="1070"/>
  <c r="AD43" i="1070"/>
  <c r="AD25" i="1070"/>
  <c r="AD10" i="1070"/>
  <c r="AD31" i="1070"/>
  <c r="Y28" i="1070"/>
  <c r="AD16" i="1070"/>
  <c r="AD46" i="1070"/>
  <c r="AD40" i="1070"/>
  <c r="AD37" i="1070"/>
  <c r="AD13" i="1070"/>
  <c r="AH28" i="1069"/>
  <c r="Y4" i="1070"/>
  <c r="Y34" i="1070"/>
  <c r="AD22" i="1070"/>
  <c r="AD19" i="1070"/>
  <c r="Y7" i="1070"/>
  <c r="Y16" i="1068"/>
  <c r="AD19" i="1068"/>
  <c r="AD7" i="1068"/>
  <c r="Y22" i="1068"/>
  <c r="Y10" i="1068"/>
  <c r="AD25" i="1068"/>
  <c r="AD13" i="1068"/>
  <c r="Y7" i="1066"/>
  <c r="AD19" i="1066"/>
  <c r="Y13" i="1066"/>
  <c r="AH21" i="1065"/>
  <c r="Y4" i="1066"/>
  <c r="AD28" i="1066"/>
  <c r="AD10" i="1066"/>
  <c r="AD22" i="1066"/>
  <c r="AD16" i="1066"/>
  <c r="AD25" i="1066"/>
  <c r="Y31" i="1064"/>
  <c r="Y19" i="1064"/>
  <c r="Y7" i="1064"/>
  <c r="AD40" i="1064"/>
  <c r="AD34" i="1064"/>
  <c r="AD22" i="1064"/>
  <c r="AD10" i="1064"/>
  <c r="Y55" i="1064"/>
  <c r="AD4" i="1064"/>
  <c r="AD37" i="1064"/>
  <c r="Y25" i="1064"/>
  <c r="Y13" i="1064"/>
  <c r="AD52" i="1064"/>
  <c r="Y46" i="1064"/>
  <c r="AD43" i="1064"/>
  <c r="AD28" i="1064"/>
  <c r="AD16" i="1064"/>
  <c r="Y49" i="1064"/>
  <c r="AH30" i="1063"/>
  <c r="AD85" i="1062"/>
  <c r="AD82" i="1062"/>
  <c r="AD46" i="1062"/>
  <c r="AD34" i="1062"/>
  <c r="AD19" i="1062"/>
  <c r="Y79" i="1062"/>
  <c r="Y70" i="1062"/>
  <c r="Y37" i="1062"/>
  <c r="AD10" i="1062"/>
  <c r="AD67" i="1062"/>
  <c r="AD61" i="1062"/>
  <c r="AD55" i="1062"/>
  <c r="AD40" i="1062"/>
  <c r="AD25" i="1062"/>
  <c r="Y43" i="1062"/>
  <c r="AD16" i="1062"/>
  <c r="Y88" i="1062"/>
  <c r="AD73" i="1062"/>
  <c r="AD31" i="1062"/>
  <c r="AD7" i="1062"/>
  <c r="Y76" i="1062"/>
  <c r="Y49" i="1062"/>
  <c r="AD22" i="1062"/>
  <c r="AD64" i="1062"/>
  <c r="AD58" i="1062"/>
  <c r="AD52" i="1062"/>
  <c r="AD13" i="1062"/>
  <c r="AD58" i="1060"/>
  <c r="AD37" i="1060"/>
  <c r="AD4" i="1060"/>
  <c r="Y61" i="1060"/>
  <c r="AD22" i="1060"/>
  <c r="AD100" i="1060"/>
  <c r="AD94" i="1060"/>
  <c r="AD85" i="1060"/>
  <c r="AD79" i="1060"/>
  <c r="AD76" i="1060"/>
  <c r="AD52" i="1060"/>
  <c r="AD46" i="1060"/>
  <c r="AD31" i="1060"/>
  <c r="Y13" i="1060"/>
  <c r="AD70" i="1060"/>
  <c r="AD25" i="1060"/>
  <c r="Y73" i="1060"/>
  <c r="AD34" i="1060"/>
  <c r="AD16" i="1060"/>
  <c r="AD103" i="1060"/>
  <c r="AD97" i="1060"/>
  <c r="AD91" i="1060"/>
  <c r="AD88" i="1060"/>
  <c r="AD64" i="1060"/>
  <c r="Y55" i="1060"/>
  <c r="AD49" i="1060"/>
  <c r="AD43" i="1060"/>
  <c r="Y19" i="1060"/>
  <c r="Y7" i="1060"/>
  <c r="Y67" i="1060"/>
  <c r="AD40" i="1060"/>
  <c r="AD28" i="1060"/>
  <c r="Y61" i="1058"/>
  <c r="AD58" i="1058"/>
  <c r="Y49" i="1058"/>
  <c r="AD46" i="1058"/>
  <c r="Y37" i="1058"/>
  <c r="AD34" i="1058"/>
  <c r="Y25" i="1058"/>
  <c r="AD22" i="1058"/>
  <c r="Y13" i="1058"/>
  <c r="AD10" i="1058"/>
  <c r="Y76" i="1058"/>
  <c r="AD67" i="1058"/>
  <c r="AD64" i="1058"/>
  <c r="AD52" i="1058"/>
  <c r="AD43" i="1058"/>
  <c r="AD40" i="1058"/>
  <c r="AD28" i="1058"/>
  <c r="AD19" i="1058"/>
  <c r="AD16" i="1058"/>
  <c r="AH43" i="1057"/>
  <c r="Y4" i="1058"/>
  <c r="Y94" i="1058"/>
  <c r="Y88" i="1058"/>
  <c r="Y82" i="1058"/>
  <c r="AD70" i="1058"/>
  <c r="Y91" i="1058"/>
  <c r="AD85" i="1058"/>
  <c r="Y73" i="1058"/>
  <c r="AD79" i="1058"/>
  <c r="Y91" i="1056"/>
  <c r="Y79" i="1056"/>
  <c r="Y67" i="1056"/>
  <c r="Y55" i="1056"/>
  <c r="Y46" i="1056"/>
  <c r="AD22" i="1056"/>
  <c r="AD43" i="1056"/>
  <c r="AD19" i="1056"/>
  <c r="AD4" i="1056"/>
  <c r="AD28" i="1056"/>
  <c r="AD88" i="1056"/>
  <c r="AD76" i="1056"/>
  <c r="AD64" i="1056"/>
  <c r="AD52" i="1056"/>
  <c r="AD25" i="1056"/>
  <c r="Y85" i="1056"/>
  <c r="Y73" i="1056"/>
  <c r="Y61" i="1056"/>
  <c r="Y49" i="1056"/>
  <c r="AD34" i="1056"/>
  <c r="AD10" i="1056"/>
  <c r="AD7" i="1056"/>
  <c r="AD40" i="1056"/>
  <c r="AD16" i="1056"/>
  <c r="AD82" i="1056"/>
  <c r="AD70" i="1056"/>
  <c r="AD37" i="1056"/>
  <c r="AD13" i="1056"/>
  <c r="AD22" i="1054"/>
  <c r="AD79" i="1054"/>
  <c r="AD61" i="1054"/>
  <c r="AD49" i="1054"/>
  <c r="AD43" i="1054"/>
  <c r="AD37" i="1054"/>
  <c r="AD16" i="1054"/>
  <c r="AD70" i="1054"/>
  <c r="Y64" i="1054"/>
  <c r="Y52" i="1054"/>
  <c r="AD28" i="1054"/>
  <c r="AD7" i="1054"/>
  <c r="AD85" i="1054"/>
  <c r="Y88" i="1054"/>
  <c r="AD76" i="1054"/>
  <c r="AD34" i="1054"/>
  <c r="AD13" i="1054"/>
  <c r="AD91" i="1054"/>
  <c r="AD67" i="1054"/>
  <c r="AD55" i="1054"/>
  <c r="AD46" i="1054"/>
  <c r="AD25" i="1054"/>
  <c r="Y94" i="1054"/>
  <c r="AD82" i="1054"/>
  <c r="Y58" i="1054"/>
  <c r="AD40" i="1054"/>
  <c r="AD19" i="1054"/>
  <c r="AD4" i="1054"/>
  <c r="AD73" i="1054"/>
  <c r="AD31" i="1054"/>
  <c r="AD10" i="1054"/>
  <c r="Y19" i="967"/>
  <c r="AC10" i="967"/>
  <c r="AC13" i="967"/>
  <c r="AD7" i="967"/>
  <c r="AD31" i="967"/>
  <c r="AD88" i="967"/>
  <c r="AD94" i="967"/>
  <c r="AD22" i="967"/>
  <c r="AD37" i="967"/>
  <c r="AD70" i="967"/>
  <c r="AD58" i="967"/>
  <c r="AD16" i="967"/>
  <c r="AD43" i="967"/>
  <c r="AD49" i="967"/>
  <c r="AD100" i="967"/>
  <c r="AC19" i="967"/>
  <c r="AD61" i="967"/>
  <c r="AD67" i="967"/>
  <c r="AD97" i="967"/>
  <c r="AD55" i="967"/>
  <c r="AD85" i="967"/>
  <c r="AD40" i="967"/>
  <c r="AD73" i="967"/>
  <c r="AD79" i="967"/>
  <c r="AS1" i="967"/>
  <c r="AO4" i="1040"/>
  <c r="AX43" i="1053" l="1"/>
  <c r="AJ30" i="1063"/>
  <c r="AJ21" i="1065"/>
  <c r="AX18" i="1077"/>
  <c r="AJ43" i="1053"/>
  <c r="AX20" i="1067"/>
  <c r="AX43" i="1055"/>
  <c r="AJ43" i="1055"/>
  <c r="AJ41" i="1061"/>
  <c r="AX41" i="1061"/>
  <c r="AX30" i="1063"/>
  <c r="AJ20" i="1067"/>
  <c r="AJ46" i="1059"/>
  <c r="AX46" i="1059"/>
  <c r="AJ43" i="1057"/>
  <c r="BI15" i="1071"/>
  <c r="AD10" i="1078"/>
  <c r="AD16" i="1078"/>
  <c r="BI14" i="1075"/>
  <c r="AD7" i="1074"/>
  <c r="AD7" i="1070"/>
  <c r="AJ28" i="1069"/>
  <c r="AD28" i="1070"/>
  <c r="AD34" i="1070"/>
  <c r="AD4" i="1070"/>
  <c r="AX28" i="1069"/>
  <c r="AD22" i="1068"/>
  <c r="AD16" i="1068"/>
  <c r="AD10" i="1068"/>
  <c r="BI20" i="1067"/>
  <c r="AD4" i="1066"/>
  <c r="AX21" i="1065"/>
  <c r="AD13" i="1066"/>
  <c r="AD7" i="1066"/>
  <c r="AD49" i="1064"/>
  <c r="AD46" i="1064"/>
  <c r="AD25" i="1064"/>
  <c r="AD19" i="1064"/>
  <c r="AD13" i="1064"/>
  <c r="AD55" i="1064"/>
  <c r="AD7" i="1064"/>
  <c r="AD31" i="1064"/>
  <c r="AD76" i="1062"/>
  <c r="AD88" i="1062"/>
  <c r="AD43" i="1062"/>
  <c r="AD37" i="1062"/>
  <c r="AD70" i="1062"/>
  <c r="AD49" i="1062"/>
  <c r="AD79" i="1062"/>
  <c r="AD19" i="1060"/>
  <c r="AD61" i="1060"/>
  <c r="AD67" i="1060"/>
  <c r="AD7" i="1060"/>
  <c r="AD55" i="1060"/>
  <c r="AD73" i="1060"/>
  <c r="AD13" i="1060"/>
  <c r="BI46" i="1059"/>
  <c r="AD88" i="1058"/>
  <c r="AD4" i="1058"/>
  <c r="AX43" i="1057"/>
  <c r="AD76" i="1058"/>
  <c r="AD13" i="1058"/>
  <c r="AD25" i="1058"/>
  <c r="AD37" i="1058"/>
  <c r="AD49" i="1058"/>
  <c r="AD61" i="1058"/>
  <c r="AD73" i="1058"/>
  <c r="AD91" i="1058"/>
  <c r="AD82" i="1058"/>
  <c r="AD94" i="1058"/>
  <c r="AD73" i="1056"/>
  <c r="AD46" i="1056"/>
  <c r="AD55" i="1056"/>
  <c r="AD79" i="1056"/>
  <c r="AD49" i="1056"/>
  <c r="AD61" i="1056"/>
  <c r="AD85" i="1056"/>
  <c r="AD67" i="1056"/>
  <c r="AD91" i="1056"/>
  <c r="AD88" i="1054"/>
  <c r="AD52" i="1054"/>
  <c r="AD58" i="1054"/>
  <c r="AD94" i="1054"/>
  <c r="AD64" i="1054"/>
  <c r="AD13" i="967"/>
  <c r="AD10" i="967"/>
  <c r="AD25" i="967"/>
  <c r="AD28" i="967"/>
  <c r="AD82" i="967"/>
  <c r="AD46" i="967"/>
  <c r="AD19" i="967"/>
  <c r="AD52" i="967"/>
  <c r="AD76" i="967"/>
  <c r="AD91" i="967"/>
  <c r="AD64" i="967"/>
  <c r="AD34" i="967"/>
  <c r="A95" i="967"/>
  <c r="A98" i="967"/>
  <c r="A89" i="967"/>
  <c r="A92" i="967"/>
  <c r="A83" i="967"/>
  <c r="A86" i="967"/>
  <c r="A77" i="967"/>
  <c r="A80" i="967"/>
  <c r="A71" i="967"/>
  <c r="A74" i="967"/>
  <c r="A65" i="967"/>
  <c r="A68" i="967"/>
  <c r="A59" i="967"/>
  <c r="A62" i="967"/>
  <c r="A53" i="967"/>
  <c r="A56" i="967"/>
  <c r="A47" i="967"/>
  <c r="A50" i="967"/>
  <c r="A41" i="967"/>
  <c r="A44" i="967"/>
  <c r="A35" i="967"/>
  <c r="A38" i="967"/>
  <c r="A29" i="967"/>
  <c r="A32" i="967"/>
  <c r="A23" i="967"/>
  <c r="A26" i="967"/>
  <c r="A17" i="967"/>
  <c r="A20" i="967"/>
  <c r="A11" i="967"/>
  <c r="A14" i="967"/>
  <c r="A5" i="967"/>
  <c r="A8" i="967"/>
  <c r="DM8" i="1037"/>
  <c r="DR8" i="834"/>
  <c r="BI41" i="1061" l="1"/>
  <c r="BI43" i="1053"/>
  <c r="BI18" i="1077"/>
  <c r="BI43" i="1055"/>
  <c r="BI30" i="1063"/>
  <c r="AM13" i="1078"/>
  <c r="AM7" i="1078"/>
  <c r="AM19" i="1078"/>
  <c r="AM7" i="1076"/>
  <c r="BI14" i="1073"/>
  <c r="AM10" i="1072"/>
  <c r="AM7" i="1072"/>
  <c r="AM49" i="1070"/>
  <c r="AM25" i="1070"/>
  <c r="AM46" i="1070"/>
  <c r="AM37" i="1070"/>
  <c r="AM22" i="1070"/>
  <c r="AM43" i="1070"/>
  <c r="AM10" i="1070"/>
  <c r="AM31" i="1070"/>
  <c r="AM40" i="1070"/>
  <c r="AM13" i="1070"/>
  <c r="AM19" i="1070"/>
  <c r="BI28" i="1069"/>
  <c r="AM16" i="1070"/>
  <c r="AM7" i="1068"/>
  <c r="AM19" i="1068"/>
  <c r="AM13" i="1068"/>
  <c r="AM25" i="1068"/>
  <c r="AM28" i="1066"/>
  <c r="AM19" i="1066"/>
  <c r="BI21" i="1065"/>
  <c r="AM25" i="1066"/>
  <c r="AM22" i="1066"/>
  <c r="AM16" i="1066"/>
  <c r="AM10" i="1066"/>
  <c r="AM37" i="1064"/>
  <c r="AM34" i="1064"/>
  <c r="AM10" i="1064"/>
  <c r="AM52" i="1064"/>
  <c r="AM40" i="1064"/>
  <c r="AM22" i="1064"/>
  <c r="AM28" i="1064"/>
  <c r="AM43" i="1064"/>
  <c r="AM16" i="1064"/>
  <c r="AM73" i="1062"/>
  <c r="AM22" i="1062"/>
  <c r="AM58" i="1062"/>
  <c r="AM13" i="1062"/>
  <c r="AM34" i="1062"/>
  <c r="AM67" i="1062"/>
  <c r="AM16" i="1062"/>
  <c r="AM7" i="1062"/>
  <c r="AM28" i="1062"/>
  <c r="AM85" i="1062"/>
  <c r="AM82" i="1062"/>
  <c r="AM46" i="1062"/>
  <c r="AM19" i="1062"/>
  <c r="AM10" i="1062"/>
  <c r="AM61" i="1062"/>
  <c r="AM40" i="1062"/>
  <c r="AM31" i="1062"/>
  <c r="AM55" i="1062"/>
  <c r="AM25" i="1062"/>
  <c r="AM64" i="1062"/>
  <c r="AM52" i="1062"/>
  <c r="AM10" i="1060"/>
  <c r="AM94" i="1060"/>
  <c r="AM85" i="1060"/>
  <c r="AM76" i="1060"/>
  <c r="AM52" i="1060"/>
  <c r="AM70" i="1060"/>
  <c r="AM49" i="1060"/>
  <c r="AM58" i="1060"/>
  <c r="AM97" i="1060"/>
  <c r="AM88" i="1060"/>
  <c r="AM64" i="1060"/>
  <c r="AM43" i="1060"/>
  <c r="AM37" i="1060"/>
  <c r="AM34" i="1060"/>
  <c r="AM103" i="1060"/>
  <c r="AM91" i="1060"/>
  <c r="AM82" i="1060"/>
  <c r="AM22" i="1060"/>
  <c r="AM100" i="1060"/>
  <c r="AM79" i="1060"/>
  <c r="AM46" i="1060"/>
  <c r="AM31" i="1060"/>
  <c r="AM25" i="1060"/>
  <c r="AM16" i="1060"/>
  <c r="AM40" i="1060"/>
  <c r="AM28" i="1060"/>
  <c r="AM85" i="1058"/>
  <c r="AM79" i="1058"/>
  <c r="AM46" i="1058"/>
  <c r="AM22" i="1058"/>
  <c r="AM67" i="1058"/>
  <c r="AM55" i="1058"/>
  <c r="AM43" i="1058"/>
  <c r="AM31" i="1058"/>
  <c r="AM19" i="1058"/>
  <c r="AM7" i="1058"/>
  <c r="AM64" i="1058"/>
  <c r="AM52" i="1058"/>
  <c r="AM40" i="1058"/>
  <c r="AM28" i="1058"/>
  <c r="AM16" i="1058"/>
  <c r="AM70" i="1058"/>
  <c r="AM58" i="1058"/>
  <c r="AM34" i="1058"/>
  <c r="AM10" i="1058"/>
  <c r="BI43" i="1057"/>
  <c r="AM43" i="1056"/>
  <c r="AM88" i="1056"/>
  <c r="AM64" i="1056"/>
  <c r="AM25" i="1056"/>
  <c r="AM22" i="1056"/>
  <c r="AM19" i="1056"/>
  <c r="AM28" i="1056"/>
  <c r="AM34" i="1056"/>
  <c r="AM31" i="1056"/>
  <c r="AM16" i="1056"/>
  <c r="AM82" i="1056"/>
  <c r="AM58" i="1056"/>
  <c r="AM13" i="1056"/>
  <c r="AM76" i="1056"/>
  <c r="AM52" i="1056"/>
  <c r="AM10" i="1056"/>
  <c r="AM7" i="1056"/>
  <c r="AM40" i="1056"/>
  <c r="AM94" i="1056"/>
  <c r="AM70" i="1056"/>
  <c r="AM37" i="1056"/>
  <c r="AM49" i="1054"/>
  <c r="AM7" i="1054"/>
  <c r="AM31" i="1054"/>
  <c r="AM76" i="1054"/>
  <c r="AM13" i="1054"/>
  <c r="AM19" i="1054"/>
  <c r="AM79" i="1054"/>
  <c r="AM37" i="1054"/>
  <c r="AM70" i="1054"/>
  <c r="AM34" i="1054"/>
  <c r="AM91" i="1054"/>
  <c r="AM55" i="1054"/>
  <c r="AM25" i="1054"/>
  <c r="AM82" i="1054"/>
  <c r="AM40" i="1054"/>
  <c r="AM22" i="1054"/>
  <c r="AM61" i="1054"/>
  <c r="AM43" i="1054"/>
  <c r="AM16" i="1054"/>
  <c r="AM28" i="1054"/>
  <c r="AM85" i="1054"/>
  <c r="AM67" i="1054"/>
  <c r="AM46" i="1054"/>
  <c r="AM73" i="1054"/>
  <c r="AM10" i="1054"/>
  <c r="AM10" i="1078" l="1"/>
  <c r="AM16" i="1078"/>
  <c r="AM4" i="1078"/>
  <c r="AM4" i="1076"/>
  <c r="CB14" i="1075"/>
  <c r="F21" i="844" s="1"/>
  <c r="AM4" i="1074"/>
  <c r="AM7" i="1074"/>
  <c r="AM4" i="1072"/>
  <c r="CB15" i="1071"/>
  <c r="F19" i="844" s="1"/>
  <c r="AM7" i="1070"/>
  <c r="AM28" i="1070"/>
  <c r="AM34" i="1070"/>
  <c r="AM10" i="1068"/>
  <c r="AM4" i="1068"/>
  <c r="AM22" i="1068"/>
  <c r="AM16" i="1068"/>
  <c r="AM13" i="1066"/>
  <c r="AM7" i="1066"/>
  <c r="AM19" i="1064"/>
  <c r="AM13" i="1064"/>
  <c r="AM55" i="1064"/>
  <c r="AM49" i="1064"/>
  <c r="AM46" i="1064"/>
  <c r="AM4" i="1064"/>
  <c r="AM7" i="1064"/>
  <c r="AM25" i="1064"/>
  <c r="AM31" i="1064"/>
  <c r="AM76" i="1062"/>
  <c r="AM88" i="1062"/>
  <c r="AM37" i="1062"/>
  <c r="AM79" i="1062"/>
  <c r="AM4" i="1062"/>
  <c r="AM43" i="1062"/>
  <c r="AM70" i="1062"/>
  <c r="AM49" i="1062"/>
  <c r="AM61" i="1060"/>
  <c r="AM7" i="1060"/>
  <c r="AM73" i="1060"/>
  <c r="AM19" i="1060"/>
  <c r="AM55" i="1060"/>
  <c r="AM13" i="1060"/>
  <c r="AM4" i="1060"/>
  <c r="AM67" i="1060"/>
  <c r="AM49" i="1058"/>
  <c r="AM76" i="1058"/>
  <c r="AM37" i="1058"/>
  <c r="AM82" i="1058"/>
  <c r="AM94" i="1058"/>
  <c r="AM88" i="1058"/>
  <c r="AM25" i="1058"/>
  <c r="AM13" i="1058"/>
  <c r="AM61" i="1058"/>
  <c r="AM73" i="1058"/>
  <c r="AM91" i="1058"/>
  <c r="AM73" i="1056"/>
  <c r="AM4" i="1056"/>
  <c r="AM61" i="1056"/>
  <c r="AM55" i="1056"/>
  <c r="AM49" i="1056"/>
  <c r="AM85" i="1056"/>
  <c r="AM67" i="1056"/>
  <c r="AM46" i="1056"/>
  <c r="AM79" i="1056"/>
  <c r="AM91" i="1056"/>
  <c r="AM58" i="1054"/>
  <c r="AM64" i="1054"/>
  <c r="AM52" i="1054"/>
  <c r="AM94" i="1054"/>
  <c r="AM4" i="1054"/>
  <c r="AM88" i="1054"/>
  <c r="CB43" i="1053" l="1"/>
  <c r="F10" i="844" s="1"/>
  <c r="CB18" i="1077"/>
  <c r="F22" i="844" s="1"/>
  <c r="CB20" i="1067"/>
  <c r="F17" i="844" s="1"/>
  <c r="CB41" i="1061"/>
  <c r="F14" i="844" s="1"/>
  <c r="CB46" i="1059"/>
  <c r="F13" i="844" s="1"/>
  <c r="CB43" i="1055"/>
  <c r="F11" i="844" s="1"/>
  <c r="BN18" i="1077"/>
  <c r="BN14" i="1075"/>
  <c r="BN14" i="1073"/>
  <c r="CB14" i="1073"/>
  <c r="F20" i="844" s="1"/>
  <c r="BN15" i="1071"/>
  <c r="BN28" i="1069"/>
  <c r="AM4" i="1070"/>
  <c r="CB28" i="1069"/>
  <c r="F18" i="844" s="1"/>
  <c r="BN20" i="1067"/>
  <c r="AM4" i="1066"/>
  <c r="CB21" i="1065"/>
  <c r="F16" i="844" s="1"/>
  <c r="BN21" i="1065"/>
  <c r="BN30" i="1063"/>
  <c r="CB30" i="1063"/>
  <c r="F15" i="844" s="1"/>
  <c r="AM4" i="1058"/>
  <c r="CB43" i="1057"/>
  <c r="F12" i="844" s="1"/>
  <c r="BN43" i="1053" l="1"/>
  <c r="BN41" i="1061"/>
  <c r="BN43" i="1055"/>
  <c r="BN46" i="1059"/>
  <c r="BN43" i="1057"/>
  <c r="AJ4" i="1078"/>
  <c r="AJ7" i="1078"/>
  <c r="AJ19" i="1078"/>
  <c r="AJ13" i="1078"/>
  <c r="AJ4" i="1076"/>
  <c r="BV14" i="1075"/>
  <c r="E21" i="844" s="1"/>
  <c r="AJ7" i="1076"/>
  <c r="AJ4" i="1074"/>
  <c r="AJ4" i="1072"/>
  <c r="BV15" i="1071"/>
  <c r="E19" i="844" s="1"/>
  <c r="AJ7" i="1072"/>
  <c r="AJ10" i="1072"/>
  <c r="AJ16" i="1070"/>
  <c r="AJ19" i="1070"/>
  <c r="AJ43" i="1070"/>
  <c r="AJ46" i="1070"/>
  <c r="AJ49" i="1070"/>
  <c r="AJ10" i="1070"/>
  <c r="AJ22" i="1070"/>
  <c r="AJ13" i="1070"/>
  <c r="AJ31" i="1070"/>
  <c r="AJ25" i="1070"/>
  <c r="AJ40" i="1070"/>
  <c r="AJ37" i="1070"/>
  <c r="AJ25" i="1068"/>
  <c r="AJ19" i="1068"/>
  <c r="AJ7" i="1068"/>
  <c r="AJ4" i="1068"/>
  <c r="AJ13" i="1068"/>
  <c r="BV20" i="1067"/>
  <c r="E17" i="844" s="1"/>
  <c r="AJ10" i="1066"/>
  <c r="AJ16" i="1066"/>
  <c r="AJ28" i="1066"/>
  <c r="AJ19" i="1066"/>
  <c r="AJ22" i="1066"/>
  <c r="AJ25" i="1066"/>
  <c r="AJ4" i="1064"/>
  <c r="AJ52" i="1064"/>
  <c r="AJ40" i="1064"/>
  <c r="AJ10" i="1064"/>
  <c r="AJ43" i="1064"/>
  <c r="AJ28" i="1064"/>
  <c r="AJ16" i="1064"/>
  <c r="AJ22" i="1064"/>
  <c r="AJ34" i="1064"/>
  <c r="AJ37" i="1064"/>
  <c r="AJ64" i="1062"/>
  <c r="AJ40" i="1062"/>
  <c r="AJ46" i="1062"/>
  <c r="AJ85" i="1062"/>
  <c r="AJ31" i="1062"/>
  <c r="AJ10" i="1062"/>
  <c r="AJ19" i="1062"/>
  <c r="AJ7" i="1062"/>
  <c r="AJ67" i="1062"/>
  <c r="AJ58" i="1062"/>
  <c r="AJ73" i="1062"/>
  <c r="AJ4" i="1062"/>
  <c r="AJ13" i="1062"/>
  <c r="AJ55" i="1062"/>
  <c r="AJ61" i="1062"/>
  <c r="AJ82" i="1062"/>
  <c r="AJ34" i="1062"/>
  <c r="AJ16" i="1062"/>
  <c r="AJ22" i="1062"/>
  <c r="AJ52" i="1062"/>
  <c r="AJ25" i="1062"/>
  <c r="AJ28" i="1062"/>
  <c r="AJ46" i="1060"/>
  <c r="AJ4" i="1060"/>
  <c r="AJ58" i="1060"/>
  <c r="AJ52" i="1060"/>
  <c r="AJ49" i="1060"/>
  <c r="AJ70" i="1060"/>
  <c r="AJ40" i="1060"/>
  <c r="AJ16" i="1060"/>
  <c r="AJ22" i="1060"/>
  <c r="AJ82" i="1060"/>
  <c r="AJ103" i="1060"/>
  <c r="AJ79" i="1060"/>
  <c r="AJ100" i="1060"/>
  <c r="AJ85" i="1060"/>
  <c r="AJ28" i="1060"/>
  <c r="AJ91" i="1060"/>
  <c r="AJ25" i="1060"/>
  <c r="AJ31" i="1060"/>
  <c r="AJ34" i="1060"/>
  <c r="AJ37" i="1060"/>
  <c r="AJ43" i="1060"/>
  <c r="AJ88" i="1060"/>
  <c r="AJ10" i="1060"/>
  <c r="AJ64" i="1060"/>
  <c r="AJ97" i="1060"/>
  <c r="AJ76" i="1060"/>
  <c r="AJ94" i="1060"/>
  <c r="AJ22" i="1058"/>
  <c r="AJ34" i="1058"/>
  <c r="AJ19" i="1058"/>
  <c r="AJ58" i="1058"/>
  <c r="AJ16" i="1058"/>
  <c r="AJ40" i="1058"/>
  <c r="AJ79" i="1058"/>
  <c r="AJ43" i="1058"/>
  <c r="AJ67" i="1058"/>
  <c r="AJ85" i="1058"/>
  <c r="AJ28" i="1058"/>
  <c r="AJ31" i="1058"/>
  <c r="AJ55" i="1058"/>
  <c r="AJ64" i="1058"/>
  <c r="AJ10" i="1058"/>
  <c r="AJ70" i="1058"/>
  <c r="AJ46" i="1058"/>
  <c r="AJ52" i="1058"/>
  <c r="AJ7" i="1058"/>
  <c r="AJ70" i="1056"/>
  <c r="AJ10" i="1056"/>
  <c r="AJ16" i="1056"/>
  <c r="AJ22" i="1056"/>
  <c r="AJ43" i="1056"/>
  <c r="AJ40" i="1056"/>
  <c r="AJ76" i="1056"/>
  <c r="AJ28" i="1056"/>
  <c r="AJ58" i="1056"/>
  <c r="AJ34" i="1056"/>
  <c r="AJ88" i="1056"/>
  <c r="AJ37" i="1056"/>
  <c r="AJ4" i="1056"/>
  <c r="AJ64" i="1056"/>
  <c r="AJ94" i="1056"/>
  <c r="AJ7" i="1056"/>
  <c r="AJ52" i="1056"/>
  <c r="AJ13" i="1056"/>
  <c r="AJ82" i="1056"/>
  <c r="AJ31" i="1056"/>
  <c r="AJ19" i="1056"/>
  <c r="AJ25" i="1056"/>
  <c r="AJ61" i="1054"/>
  <c r="AJ55" i="1054"/>
  <c r="AJ46" i="1054"/>
  <c r="AJ16" i="1054"/>
  <c r="AJ70" i="1054"/>
  <c r="AJ13" i="1054"/>
  <c r="AJ76" i="1054"/>
  <c r="AJ85" i="1054"/>
  <c r="AJ40" i="1054"/>
  <c r="AJ37" i="1054"/>
  <c r="AJ22" i="1054"/>
  <c r="AJ91" i="1054"/>
  <c r="AJ67" i="1054"/>
  <c r="AJ28" i="1054"/>
  <c r="AJ25" i="1054"/>
  <c r="AJ79" i="1054"/>
  <c r="AJ7" i="1054"/>
  <c r="AJ43" i="1054"/>
  <c r="AJ10" i="1054"/>
  <c r="AJ82" i="1054"/>
  <c r="AJ73" i="1054"/>
  <c r="AJ34" i="1054"/>
  <c r="AJ19" i="1054"/>
  <c r="AJ31" i="1054"/>
  <c r="AJ49" i="1054"/>
  <c r="AJ4" i="1054"/>
  <c r="BV43" i="1055" l="1"/>
  <c r="E11" i="844" s="1"/>
  <c r="BV43" i="1053"/>
  <c r="E10" i="844" s="1"/>
  <c r="BV18" i="1077"/>
  <c r="E22" i="844" s="1"/>
  <c r="BV41" i="1061"/>
  <c r="E14" i="844" s="1"/>
  <c r="BV30" i="1063"/>
  <c r="E15" i="844" s="1"/>
  <c r="AJ16" i="1078"/>
  <c r="AO13" i="1078"/>
  <c r="AO19" i="1078"/>
  <c r="AJ10" i="1078"/>
  <c r="AO7" i="1078"/>
  <c r="AO4" i="1078"/>
  <c r="AO7" i="1076"/>
  <c r="CD14" i="1075"/>
  <c r="AO4" i="1076"/>
  <c r="AJ7" i="1074"/>
  <c r="CD14" i="1073"/>
  <c r="BV14" i="1073"/>
  <c r="E20" i="844" s="1"/>
  <c r="AO4" i="1074"/>
  <c r="AO7" i="1072"/>
  <c r="AO4" i="1072"/>
  <c r="CD15" i="1071"/>
  <c r="AO10" i="1072"/>
  <c r="AJ7" i="1070"/>
  <c r="AJ4" i="1070"/>
  <c r="BV28" i="1069"/>
  <c r="E18" i="844" s="1"/>
  <c r="AO37" i="1070"/>
  <c r="AO40" i="1070"/>
  <c r="AJ28" i="1070"/>
  <c r="AJ34" i="1070"/>
  <c r="AO25" i="1070"/>
  <c r="AO31" i="1070"/>
  <c r="AO13" i="1070"/>
  <c r="AO22" i="1070"/>
  <c r="AO10" i="1070"/>
  <c r="AO49" i="1070"/>
  <c r="AO46" i="1070"/>
  <c r="AO43" i="1070"/>
  <c r="AO19" i="1070"/>
  <c r="AO16" i="1070"/>
  <c r="AJ16" i="1068"/>
  <c r="AJ22" i="1068"/>
  <c r="AO13" i="1068"/>
  <c r="AO4" i="1068"/>
  <c r="AJ10" i="1068"/>
  <c r="CD20" i="1067"/>
  <c r="AO7" i="1068"/>
  <c r="AO19" i="1068"/>
  <c r="AO25" i="1068"/>
  <c r="AJ7" i="1066"/>
  <c r="AJ13" i="1066"/>
  <c r="AJ4" i="1066"/>
  <c r="BV21" i="1065"/>
  <c r="E16" i="844" s="1"/>
  <c r="AO28" i="1066"/>
  <c r="AO16" i="1066"/>
  <c r="AO10" i="1066"/>
  <c r="AO25" i="1066"/>
  <c r="AO22" i="1066"/>
  <c r="AO19" i="1066"/>
  <c r="AJ25" i="1064"/>
  <c r="AJ46" i="1064"/>
  <c r="AO34" i="1064"/>
  <c r="AO22" i="1064"/>
  <c r="AO16" i="1064"/>
  <c r="AO28" i="1064"/>
  <c r="AO43" i="1064"/>
  <c r="AJ55" i="1064"/>
  <c r="AJ19" i="1064"/>
  <c r="AO40" i="1064"/>
  <c r="AJ7" i="1064"/>
  <c r="AJ49" i="1064"/>
  <c r="AJ31" i="1064"/>
  <c r="AJ13" i="1064"/>
  <c r="CD30" i="1063"/>
  <c r="AO37" i="1064"/>
  <c r="AO10" i="1064"/>
  <c r="AO52" i="1064"/>
  <c r="AO4" i="1064"/>
  <c r="AJ49" i="1062"/>
  <c r="AJ79" i="1062"/>
  <c r="AO25" i="1062"/>
  <c r="AO52" i="1062"/>
  <c r="AO22" i="1062"/>
  <c r="AO16" i="1062"/>
  <c r="AJ43" i="1062"/>
  <c r="AO34" i="1062"/>
  <c r="AO82" i="1062"/>
  <c r="AO61" i="1062"/>
  <c r="AO55" i="1062"/>
  <c r="AO13" i="1062"/>
  <c r="AO4" i="1062"/>
  <c r="AJ70" i="1062"/>
  <c r="AO73" i="1062"/>
  <c r="AO58" i="1062"/>
  <c r="AO67" i="1062"/>
  <c r="AO7" i="1062"/>
  <c r="AO19" i="1062"/>
  <c r="AO10" i="1062"/>
  <c r="AO31" i="1062"/>
  <c r="AO85" i="1062"/>
  <c r="AO46" i="1062"/>
  <c r="AO40" i="1062"/>
  <c r="AO64" i="1062"/>
  <c r="AJ37" i="1062"/>
  <c r="AO28" i="1062"/>
  <c r="AJ88" i="1062"/>
  <c r="AJ76" i="1062"/>
  <c r="AJ13" i="1060"/>
  <c r="AJ55" i="1060"/>
  <c r="AJ73" i="1060"/>
  <c r="AJ61" i="1060"/>
  <c r="AO94" i="1060"/>
  <c r="AO97" i="1060"/>
  <c r="AO64" i="1060"/>
  <c r="AO10" i="1060"/>
  <c r="AO88" i="1060"/>
  <c r="AO43" i="1060"/>
  <c r="AO37" i="1060"/>
  <c r="AJ67" i="1060"/>
  <c r="AJ19" i="1060"/>
  <c r="AO34" i="1060"/>
  <c r="AO31" i="1060"/>
  <c r="AO25" i="1060"/>
  <c r="AO91" i="1060"/>
  <c r="AO28" i="1060"/>
  <c r="AJ7" i="1060"/>
  <c r="AO85" i="1060"/>
  <c r="AO100" i="1060"/>
  <c r="AO79" i="1060"/>
  <c r="AO103" i="1060"/>
  <c r="AO82" i="1060"/>
  <c r="AO46" i="1060"/>
  <c r="AO76" i="1060"/>
  <c r="AO22" i="1060"/>
  <c r="AO16" i="1060"/>
  <c r="AO40" i="1060"/>
  <c r="AO70" i="1060"/>
  <c r="AO49" i="1060"/>
  <c r="AO52" i="1060"/>
  <c r="AO58" i="1060"/>
  <c r="AO4" i="1060"/>
  <c r="BV46" i="1059"/>
  <c r="E13" i="844" s="1"/>
  <c r="AJ73" i="1058"/>
  <c r="AJ37" i="1058"/>
  <c r="AJ91" i="1058"/>
  <c r="AJ13" i="1058"/>
  <c r="AJ49" i="1058"/>
  <c r="AJ61" i="1058"/>
  <c r="AO7" i="1058"/>
  <c r="AO52" i="1058"/>
  <c r="AO46" i="1058"/>
  <c r="AO70" i="1058"/>
  <c r="AO10" i="1058"/>
  <c r="AO64" i="1058"/>
  <c r="AO55" i="1058"/>
  <c r="AO31" i="1058"/>
  <c r="AO28" i="1058"/>
  <c r="AO85" i="1058"/>
  <c r="AO67" i="1058"/>
  <c r="AO43" i="1058"/>
  <c r="AO79" i="1058"/>
  <c r="AO40" i="1058"/>
  <c r="AO16" i="1058"/>
  <c r="AO58" i="1058"/>
  <c r="AO19" i="1058"/>
  <c r="AO34" i="1058"/>
  <c r="AO22" i="1058"/>
  <c r="AJ4" i="1058"/>
  <c r="BV43" i="1057"/>
  <c r="E12" i="844" s="1"/>
  <c r="AJ88" i="1058"/>
  <c r="AJ94" i="1058"/>
  <c r="AJ82" i="1058"/>
  <c r="AJ76" i="1058"/>
  <c r="AJ25" i="1058"/>
  <c r="AJ46" i="1056"/>
  <c r="AJ67" i="1056"/>
  <c r="AJ61" i="1056"/>
  <c r="AO19" i="1056"/>
  <c r="AO31" i="1056"/>
  <c r="AO52" i="1056"/>
  <c r="AO94" i="1056"/>
  <c r="AJ91" i="1056"/>
  <c r="AJ49" i="1056"/>
  <c r="AJ55" i="1056"/>
  <c r="AO4" i="1056"/>
  <c r="AO88" i="1056"/>
  <c r="AO34" i="1056"/>
  <c r="AO58" i="1056"/>
  <c r="AO28" i="1056"/>
  <c r="AO76" i="1056"/>
  <c r="AO40" i="1056"/>
  <c r="AO43" i="1056"/>
  <c r="AO22" i="1056"/>
  <c r="AO16" i="1056"/>
  <c r="AO10" i="1056"/>
  <c r="AO70" i="1056"/>
  <c r="AO25" i="1056"/>
  <c r="AO82" i="1056"/>
  <c r="AO13" i="1056"/>
  <c r="AO7" i="1056"/>
  <c r="AJ85" i="1056"/>
  <c r="AJ79" i="1056"/>
  <c r="AO64" i="1056"/>
  <c r="AJ73" i="1056"/>
  <c r="AO37" i="1056"/>
  <c r="AO49" i="1054"/>
  <c r="AO19" i="1054"/>
  <c r="AO82" i="1054"/>
  <c r="AJ88" i="1054"/>
  <c r="AJ52" i="1054"/>
  <c r="AO43" i="1054"/>
  <c r="AJ58" i="1054"/>
  <c r="AO22" i="1054"/>
  <c r="AO37" i="1054"/>
  <c r="AO40" i="1054"/>
  <c r="AO85" i="1054"/>
  <c r="AO76" i="1054"/>
  <c r="AO13" i="1054"/>
  <c r="AO70" i="1054"/>
  <c r="AO16" i="1054"/>
  <c r="AO46" i="1054"/>
  <c r="AO55" i="1054"/>
  <c r="AO61" i="1054"/>
  <c r="AO31" i="1054"/>
  <c r="AO34" i="1054"/>
  <c r="AO73" i="1054"/>
  <c r="AO10" i="1054"/>
  <c r="AJ94" i="1054"/>
  <c r="AJ64" i="1054"/>
  <c r="AO4" i="1054"/>
  <c r="AO7" i="1054"/>
  <c r="AO79" i="1054"/>
  <c r="AO25" i="1054"/>
  <c r="AO28" i="1054"/>
  <c r="AO67" i="1054"/>
  <c r="AO91" i="1054"/>
  <c r="CD43" i="1053" l="1"/>
  <c r="CD18" i="1077"/>
  <c r="CD41" i="1061"/>
  <c r="CD43" i="1055"/>
  <c r="AQ4" i="1078"/>
  <c r="AP7" i="1078"/>
  <c r="AQ19" i="1078"/>
  <c r="AQ13" i="1078"/>
  <c r="AO16" i="1078"/>
  <c r="AP4" i="1078"/>
  <c r="AQ7" i="1078"/>
  <c r="AO10" i="1078"/>
  <c r="AP19" i="1078"/>
  <c r="AP13" i="1078"/>
  <c r="AQ7" i="1076"/>
  <c r="AP4" i="1076"/>
  <c r="CE14" i="1075"/>
  <c r="I21" i="844" s="1"/>
  <c r="AP7" i="1076"/>
  <c r="AP4" i="1074"/>
  <c r="AO7" i="1074"/>
  <c r="AP10" i="1072"/>
  <c r="AP4" i="1072"/>
  <c r="CE15" i="1071"/>
  <c r="I19" i="844" s="1"/>
  <c r="AP7" i="1072"/>
  <c r="AQ49" i="1070"/>
  <c r="AQ10" i="1070"/>
  <c r="AQ25" i="1070"/>
  <c r="AQ19" i="1070"/>
  <c r="AQ43" i="1070"/>
  <c r="AQ22" i="1070"/>
  <c r="AQ31" i="1070"/>
  <c r="AP16" i="1070"/>
  <c r="AP46" i="1070"/>
  <c r="AP13" i="1070"/>
  <c r="AO34" i="1070"/>
  <c r="AO28" i="1070"/>
  <c r="AP40" i="1070"/>
  <c r="AP37" i="1070"/>
  <c r="AO7" i="1070"/>
  <c r="AQ16" i="1070"/>
  <c r="AP19" i="1070"/>
  <c r="AP43" i="1070"/>
  <c r="AQ46" i="1070"/>
  <c r="AP49" i="1070"/>
  <c r="AP10" i="1070"/>
  <c r="AP22" i="1070"/>
  <c r="AQ13" i="1070"/>
  <c r="AP31" i="1070"/>
  <c r="AP25" i="1070"/>
  <c r="AQ40" i="1070"/>
  <c r="AQ37" i="1070"/>
  <c r="AO4" i="1070"/>
  <c r="CD28" i="1069"/>
  <c r="AQ25" i="1068"/>
  <c r="AQ19" i="1068"/>
  <c r="AP7" i="1068"/>
  <c r="AQ4" i="1068"/>
  <c r="AQ13" i="1068"/>
  <c r="AO22" i="1068"/>
  <c r="AO16" i="1068"/>
  <c r="AP25" i="1068"/>
  <c r="AP19" i="1068"/>
  <c r="AO10" i="1068"/>
  <c r="AP4" i="1068"/>
  <c r="AP13" i="1068"/>
  <c r="AP19" i="1066"/>
  <c r="AP22" i="1066"/>
  <c r="AQ25" i="1066"/>
  <c r="AQ10" i="1066"/>
  <c r="AP16" i="1066"/>
  <c r="AQ28" i="1066"/>
  <c r="AO13" i="1066"/>
  <c r="AO7" i="1066"/>
  <c r="AP25" i="1066"/>
  <c r="AP10" i="1066"/>
  <c r="AP28" i="1066"/>
  <c r="AO4" i="1066"/>
  <c r="CD21" i="1065"/>
  <c r="AP4" i="1064"/>
  <c r="AQ52" i="1064"/>
  <c r="AP10" i="1064"/>
  <c r="AQ37" i="1064"/>
  <c r="AQ40" i="1064"/>
  <c r="AP43" i="1064"/>
  <c r="AP28" i="1064"/>
  <c r="AP16" i="1064"/>
  <c r="AP22" i="1064"/>
  <c r="AP34" i="1064"/>
  <c r="AO46" i="1064"/>
  <c r="AO25" i="1064"/>
  <c r="AP52" i="1064"/>
  <c r="AP37" i="1064"/>
  <c r="AO13" i="1064"/>
  <c r="AO31" i="1064"/>
  <c r="AO49" i="1064"/>
  <c r="AO7" i="1064"/>
  <c r="AP40" i="1064"/>
  <c r="AO19" i="1064"/>
  <c r="AO55" i="1064"/>
  <c r="AO76" i="1062"/>
  <c r="AO88" i="1062"/>
  <c r="AP28" i="1062"/>
  <c r="AO37" i="1062"/>
  <c r="AP64" i="1062"/>
  <c r="AQ40" i="1062"/>
  <c r="AP46" i="1062"/>
  <c r="AP31" i="1062"/>
  <c r="AP10" i="1062"/>
  <c r="AQ19" i="1062"/>
  <c r="AP7" i="1062"/>
  <c r="AP67" i="1062"/>
  <c r="AQ58" i="1062"/>
  <c r="AP73" i="1062"/>
  <c r="AP4" i="1062"/>
  <c r="AP13" i="1062"/>
  <c r="AP55" i="1062"/>
  <c r="AQ61" i="1062"/>
  <c r="AP82" i="1062"/>
  <c r="AP34" i="1062"/>
  <c r="AP16" i="1062"/>
  <c r="AQ22" i="1062"/>
  <c r="AQ52" i="1062"/>
  <c r="AQ25" i="1062"/>
  <c r="AO79" i="1062"/>
  <c r="AO49" i="1062"/>
  <c r="AP40" i="1062"/>
  <c r="AP85" i="1062"/>
  <c r="AP19" i="1062"/>
  <c r="AP58" i="1062"/>
  <c r="AO70" i="1062"/>
  <c r="AP61" i="1062"/>
  <c r="AO43" i="1062"/>
  <c r="AP22" i="1062"/>
  <c r="AP52" i="1062"/>
  <c r="AP25" i="1062"/>
  <c r="AQ58" i="1060"/>
  <c r="AP52" i="1060"/>
  <c r="AP49" i="1060"/>
  <c r="AP70" i="1060"/>
  <c r="AP40" i="1060"/>
  <c r="AQ16" i="1060"/>
  <c r="AQ22" i="1060"/>
  <c r="AQ76" i="1060"/>
  <c r="AP46" i="1060"/>
  <c r="AQ82" i="1060"/>
  <c r="AP103" i="1060"/>
  <c r="AQ79" i="1060"/>
  <c r="AP100" i="1060"/>
  <c r="AP85" i="1060"/>
  <c r="AO7" i="1060"/>
  <c r="AQ28" i="1060"/>
  <c r="AP91" i="1060"/>
  <c r="AP25" i="1060"/>
  <c r="AP31" i="1060"/>
  <c r="AP34" i="1060"/>
  <c r="AO19" i="1060"/>
  <c r="AO67" i="1060"/>
  <c r="AQ37" i="1060"/>
  <c r="AP43" i="1060"/>
  <c r="AQ88" i="1060"/>
  <c r="AQ10" i="1060"/>
  <c r="AQ64" i="1060"/>
  <c r="AQ97" i="1060"/>
  <c r="AP94" i="1060"/>
  <c r="AO61" i="1060"/>
  <c r="AO73" i="1060"/>
  <c r="AO55" i="1060"/>
  <c r="AO13" i="1060"/>
  <c r="AP4" i="1060"/>
  <c r="CD46" i="1059"/>
  <c r="AP58" i="1060"/>
  <c r="AP16" i="1060"/>
  <c r="AP22" i="1060"/>
  <c r="AP76" i="1060"/>
  <c r="AP82" i="1060"/>
  <c r="AP79" i="1060"/>
  <c r="AP28" i="1060"/>
  <c r="AP37" i="1060"/>
  <c r="AP88" i="1060"/>
  <c r="AP10" i="1060"/>
  <c r="AP64" i="1060"/>
  <c r="AP97" i="1060"/>
  <c r="AO25" i="1058"/>
  <c r="AO76" i="1058"/>
  <c r="AO82" i="1058"/>
  <c r="AO94" i="1058"/>
  <c r="AO88" i="1058"/>
  <c r="CD43" i="1057"/>
  <c r="AO4" i="1058"/>
  <c r="AQ22" i="1058"/>
  <c r="AP34" i="1058"/>
  <c r="AQ19" i="1058"/>
  <c r="AP58" i="1058"/>
  <c r="AP16" i="1058"/>
  <c r="AP79" i="1058"/>
  <c r="AQ43" i="1058"/>
  <c r="AP67" i="1058"/>
  <c r="AP31" i="1058"/>
  <c r="AQ55" i="1058"/>
  <c r="AP10" i="1058"/>
  <c r="AQ70" i="1058"/>
  <c r="AQ46" i="1058"/>
  <c r="AP52" i="1058"/>
  <c r="AQ7" i="1058"/>
  <c r="AO61" i="1058"/>
  <c r="AO49" i="1058"/>
  <c r="AO13" i="1058"/>
  <c r="AO91" i="1058"/>
  <c r="AO37" i="1058"/>
  <c r="AO73" i="1058"/>
  <c r="AP22" i="1058"/>
  <c r="AP19" i="1058"/>
  <c r="AP40" i="1058"/>
  <c r="AP43" i="1058"/>
  <c r="AP85" i="1058"/>
  <c r="AP28" i="1058"/>
  <c r="AP55" i="1058"/>
  <c r="AP64" i="1058"/>
  <c r="AP70" i="1058"/>
  <c r="AP46" i="1058"/>
  <c r="AP7" i="1058"/>
  <c r="AQ37" i="1056"/>
  <c r="AO79" i="1056"/>
  <c r="AQ7" i="1056"/>
  <c r="AQ82" i="1056"/>
  <c r="AQ25" i="1056"/>
  <c r="AP70" i="1056"/>
  <c r="AQ16" i="1056"/>
  <c r="AQ22" i="1056"/>
  <c r="AP43" i="1056"/>
  <c r="AQ40" i="1056"/>
  <c r="AP76" i="1056"/>
  <c r="AQ28" i="1056"/>
  <c r="AP58" i="1056"/>
  <c r="AQ34" i="1056"/>
  <c r="AP88" i="1056"/>
  <c r="AQ4" i="1056"/>
  <c r="AO55" i="1056"/>
  <c r="AO49" i="1056"/>
  <c r="AO91" i="1056"/>
  <c r="AQ94" i="1056"/>
  <c r="AP52" i="1056"/>
  <c r="AQ31" i="1056"/>
  <c r="AP19" i="1056"/>
  <c r="AO61" i="1056"/>
  <c r="AO67" i="1056"/>
  <c r="AO46" i="1056"/>
  <c r="AP64" i="1056"/>
  <c r="AO85" i="1056"/>
  <c r="AP13" i="1056"/>
  <c r="AQ10" i="1056"/>
  <c r="AP37" i="1056"/>
  <c r="AO73" i="1056"/>
  <c r="AP7" i="1056"/>
  <c r="AP82" i="1056"/>
  <c r="AP25" i="1056"/>
  <c r="AP10" i="1056"/>
  <c r="AP16" i="1056"/>
  <c r="AP22" i="1056"/>
  <c r="AP40" i="1056"/>
  <c r="AP28" i="1056"/>
  <c r="AP34" i="1056"/>
  <c r="AP4" i="1056"/>
  <c r="AP94" i="1056"/>
  <c r="AP31" i="1056"/>
  <c r="AQ91" i="1054"/>
  <c r="AP67" i="1054"/>
  <c r="AP28" i="1054"/>
  <c r="AQ25" i="1054"/>
  <c r="AQ79" i="1054"/>
  <c r="AQ7" i="1054"/>
  <c r="AP4" i="1054"/>
  <c r="AP10" i="1054"/>
  <c r="AP73" i="1054"/>
  <c r="AP34" i="1054"/>
  <c r="AQ31" i="1054"/>
  <c r="AQ61" i="1054"/>
  <c r="AP55" i="1054"/>
  <c r="AQ46" i="1054"/>
  <c r="AQ16" i="1054"/>
  <c r="AP70" i="1054"/>
  <c r="AP13" i="1054"/>
  <c r="AQ76" i="1054"/>
  <c r="AQ85" i="1054"/>
  <c r="AQ40" i="1054"/>
  <c r="AP37" i="1054"/>
  <c r="AP22" i="1054"/>
  <c r="AQ43" i="1054"/>
  <c r="AO52" i="1054"/>
  <c r="AO88" i="1054"/>
  <c r="AP82" i="1054"/>
  <c r="AQ19" i="1054"/>
  <c r="AQ49" i="1054"/>
  <c r="AP91" i="1054"/>
  <c r="AP25" i="1054"/>
  <c r="AP79" i="1054"/>
  <c r="AP7" i="1054"/>
  <c r="AO64" i="1054"/>
  <c r="AO94" i="1054"/>
  <c r="AP31" i="1054"/>
  <c r="AP61" i="1054"/>
  <c r="AP46" i="1054"/>
  <c r="AP16" i="1054"/>
  <c r="AP76" i="1054"/>
  <c r="AP85" i="1054"/>
  <c r="AP40" i="1054"/>
  <c r="AO58" i="1054"/>
  <c r="AP43" i="1054"/>
  <c r="AP19" i="1054"/>
  <c r="AP49" i="1054"/>
  <c r="AF4" i="1040"/>
  <c r="CE20" i="1067" l="1"/>
  <c r="I17" i="844" s="1"/>
  <c r="CE46" i="1059"/>
  <c r="I13" i="844" s="1"/>
  <c r="CE43" i="1055"/>
  <c r="I11" i="844" s="1"/>
  <c r="CE43" i="1053"/>
  <c r="I10" i="844" s="1"/>
  <c r="CE18" i="1077"/>
  <c r="I22" i="844" s="1"/>
  <c r="CF43" i="1055"/>
  <c r="J11" i="844" s="1"/>
  <c r="CE41" i="1061"/>
  <c r="I14" i="844" s="1"/>
  <c r="AQ10" i="1078"/>
  <c r="AP16" i="1078"/>
  <c r="AP10" i="1078"/>
  <c r="CI18" i="1077"/>
  <c r="K22" i="844" s="1"/>
  <c r="CF18" i="1077"/>
  <c r="J22" i="844" s="1"/>
  <c r="CI14" i="1075"/>
  <c r="K21" i="844" s="1"/>
  <c r="AQ4" i="1076"/>
  <c r="CF14" i="1075"/>
  <c r="J21" i="844" s="1"/>
  <c r="CO14" i="1075"/>
  <c r="Q21" i="844" s="1"/>
  <c r="AP7" i="1074"/>
  <c r="CE14" i="1073"/>
  <c r="I20" i="844" s="1"/>
  <c r="AQ4" i="1074"/>
  <c r="CF14" i="1073"/>
  <c r="J20" i="844" s="1"/>
  <c r="AQ7" i="1074"/>
  <c r="CI14" i="1073"/>
  <c r="K20" i="844" s="1"/>
  <c r="AQ4" i="1072"/>
  <c r="CF15" i="1071"/>
  <c r="J19" i="844" s="1"/>
  <c r="AQ10" i="1072"/>
  <c r="AQ7" i="1072"/>
  <c r="CI15" i="1071"/>
  <c r="K19" i="844" s="1"/>
  <c r="AQ28" i="1070"/>
  <c r="AP4" i="1070"/>
  <c r="CE28" i="1069"/>
  <c r="I18" i="844" s="1"/>
  <c r="AP7" i="1070"/>
  <c r="AP34" i="1070"/>
  <c r="AQ4" i="1070"/>
  <c r="CF28" i="1069"/>
  <c r="J18" i="844" s="1"/>
  <c r="AQ7" i="1070"/>
  <c r="AP28" i="1070"/>
  <c r="AQ34" i="1070"/>
  <c r="AP10" i="1068"/>
  <c r="AQ7" i="1068"/>
  <c r="AP16" i="1068"/>
  <c r="AQ22" i="1068"/>
  <c r="AP22" i="1068"/>
  <c r="AP4" i="1066"/>
  <c r="CE21" i="1065"/>
  <c r="I16" i="844" s="1"/>
  <c r="AP7" i="1066"/>
  <c r="AP13" i="1066"/>
  <c r="AQ4" i="1066"/>
  <c r="CF21" i="1065"/>
  <c r="J16" i="844" s="1"/>
  <c r="AQ16" i="1066"/>
  <c r="AQ22" i="1066"/>
  <c r="AQ19" i="1066"/>
  <c r="AQ7" i="1066"/>
  <c r="AQ13" i="1066"/>
  <c r="AQ13" i="1064"/>
  <c r="AQ46" i="1064"/>
  <c r="AQ43" i="1064"/>
  <c r="AP55" i="1064"/>
  <c r="AP19" i="1064"/>
  <c r="AP7" i="1064"/>
  <c r="AP49" i="1064"/>
  <c r="AP31" i="1064"/>
  <c r="AQ10" i="1064"/>
  <c r="AP25" i="1064"/>
  <c r="CE30" i="1063"/>
  <c r="I15" i="844" s="1"/>
  <c r="AQ34" i="1064"/>
  <c r="AQ22" i="1064"/>
  <c r="AQ16" i="1064"/>
  <c r="AQ28" i="1064"/>
  <c r="AQ55" i="1064"/>
  <c r="AQ19" i="1064"/>
  <c r="AQ7" i="1064"/>
  <c r="AQ49" i="1064"/>
  <c r="AQ31" i="1064"/>
  <c r="AP13" i="1064"/>
  <c r="AQ4" i="1064"/>
  <c r="CF30" i="1063"/>
  <c r="J15" i="844" s="1"/>
  <c r="AQ25" i="1064"/>
  <c r="AP46" i="1064"/>
  <c r="AQ49" i="1062"/>
  <c r="AQ43" i="1062"/>
  <c r="AQ70" i="1062"/>
  <c r="AQ76" i="1062"/>
  <c r="AQ16" i="1062"/>
  <c r="AQ82" i="1062"/>
  <c r="AQ55" i="1062"/>
  <c r="AQ4" i="1062"/>
  <c r="CF41" i="1061"/>
  <c r="J14" i="844" s="1"/>
  <c r="AQ73" i="1062"/>
  <c r="AQ67" i="1062"/>
  <c r="AQ31" i="1062"/>
  <c r="AQ85" i="1062"/>
  <c r="AQ46" i="1062"/>
  <c r="AQ64" i="1062"/>
  <c r="AP79" i="1062"/>
  <c r="AP37" i="1062"/>
  <c r="AP88" i="1062"/>
  <c r="AP43" i="1062"/>
  <c r="AQ34" i="1062"/>
  <c r="AQ13" i="1062"/>
  <c r="AP70" i="1062"/>
  <c r="AQ7" i="1062"/>
  <c r="AQ10" i="1062"/>
  <c r="AQ28" i="1062"/>
  <c r="AP49" i="1062"/>
  <c r="AQ79" i="1062"/>
  <c r="AQ37" i="1062"/>
  <c r="AQ88" i="1062"/>
  <c r="AP76" i="1062"/>
  <c r="AQ55" i="1060"/>
  <c r="AQ61" i="1060"/>
  <c r="AQ7" i="1060"/>
  <c r="AQ94" i="1060"/>
  <c r="AQ43" i="1060"/>
  <c r="AQ34" i="1060"/>
  <c r="AQ31" i="1060"/>
  <c r="AQ25" i="1060"/>
  <c r="AQ91" i="1060"/>
  <c r="AQ85" i="1060"/>
  <c r="AQ100" i="1060"/>
  <c r="AQ103" i="1060"/>
  <c r="AQ46" i="1060"/>
  <c r="AQ40" i="1060"/>
  <c r="AQ49" i="1060"/>
  <c r="AQ52" i="1060"/>
  <c r="AQ4" i="1060"/>
  <c r="CF46" i="1059"/>
  <c r="J13" i="844" s="1"/>
  <c r="AP13" i="1060"/>
  <c r="AP73" i="1060"/>
  <c r="AP67" i="1060"/>
  <c r="AP19" i="1060"/>
  <c r="AQ70" i="1060"/>
  <c r="AQ13" i="1060"/>
  <c r="AP55" i="1060"/>
  <c r="AQ73" i="1060"/>
  <c r="AP61" i="1060"/>
  <c r="AQ67" i="1060"/>
  <c r="AQ19" i="1060"/>
  <c r="AP7" i="1060"/>
  <c r="AQ10" i="1058"/>
  <c r="AQ28" i="1058"/>
  <c r="AQ40" i="1058"/>
  <c r="AQ73" i="1058"/>
  <c r="AP37" i="1058"/>
  <c r="AQ91" i="1058"/>
  <c r="AQ13" i="1058"/>
  <c r="AQ49" i="1058"/>
  <c r="AQ61" i="1058"/>
  <c r="AQ52" i="1058"/>
  <c r="AP4" i="1058"/>
  <c r="CE43" i="1057"/>
  <c r="I12" i="844" s="1"/>
  <c r="AP88" i="1058"/>
  <c r="AQ94" i="1058"/>
  <c r="AQ82" i="1058"/>
  <c r="AP76" i="1058"/>
  <c r="AQ25" i="1058"/>
  <c r="AQ64" i="1058"/>
  <c r="AQ31" i="1058"/>
  <c r="AQ85" i="1058"/>
  <c r="AQ67" i="1058"/>
  <c r="AQ79" i="1058"/>
  <c r="AQ58" i="1058"/>
  <c r="AQ34" i="1058"/>
  <c r="AP73" i="1058"/>
  <c r="AP91" i="1058"/>
  <c r="AP13" i="1058"/>
  <c r="AP49" i="1058"/>
  <c r="AP61" i="1058"/>
  <c r="AQ16" i="1058"/>
  <c r="AP94" i="1058"/>
  <c r="AP82" i="1058"/>
  <c r="AP25" i="1058"/>
  <c r="AQ55" i="1056"/>
  <c r="AQ73" i="1056"/>
  <c r="AQ61" i="1056"/>
  <c r="AQ91" i="1056"/>
  <c r="AQ79" i="1056"/>
  <c r="AQ52" i="1056"/>
  <c r="AQ88" i="1056"/>
  <c r="AQ58" i="1056"/>
  <c r="AQ70" i="1056"/>
  <c r="AQ13" i="1056"/>
  <c r="AP85" i="1056"/>
  <c r="AP46" i="1056"/>
  <c r="AP67" i="1056"/>
  <c r="AP49" i="1056"/>
  <c r="AQ19" i="1056"/>
  <c r="AQ76" i="1056"/>
  <c r="AQ43" i="1056"/>
  <c r="AQ64" i="1056"/>
  <c r="AP73" i="1056"/>
  <c r="AQ85" i="1056"/>
  <c r="AQ46" i="1056"/>
  <c r="AQ67" i="1056"/>
  <c r="AP61" i="1056"/>
  <c r="AP91" i="1056"/>
  <c r="AQ49" i="1056"/>
  <c r="AP55" i="1056"/>
  <c r="AP79" i="1056"/>
  <c r="AQ88" i="1054"/>
  <c r="AQ52" i="1054"/>
  <c r="AQ64" i="1054"/>
  <c r="AQ82" i="1054"/>
  <c r="AP58" i="1054"/>
  <c r="AQ37" i="1054"/>
  <c r="AQ13" i="1054"/>
  <c r="AQ34" i="1054"/>
  <c r="AQ94" i="1054"/>
  <c r="CF43" i="1053"/>
  <c r="J10" i="844" s="1"/>
  <c r="AQ70" i="1054"/>
  <c r="AQ55" i="1054"/>
  <c r="AQ73" i="1054"/>
  <c r="AP94" i="1054"/>
  <c r="AQ4" i="1054"/>
  <c r="AQ28" i="1054"/>
  <c r="AQ22" i="1054"/>
  <c r="AQ10" i="1054"/>
  <c r="AP64" i="1054"/>
  <c r="AQ67" i="1054"/>
  <c r="AP88" i="1054"/>
  <c r="AP52" i="1054"/>
  <c r="CI30" i="1063" l="1"/>
  <c r="K15" i="844" s="1"/>
  <c r="CI43" i="1053"/>
  <c r="K10" i="844" s="1"/>
  <c r="CO43" i="1055"/>
  <c r="Q11" i="844" s="1"/>
  <c r="CI43" i="1055"/>
  <c r="K11" i="844" s="1"/>
  <c r="CI46" i="1059"/>
  <c r="K13" i="844" s="1"/>
  <c r="CI41" i="1061"/>
  <c r="K14" i="844" s="1"/>
  <c r="CI20" i="1067"/>
  <c r="K17" i="844" s="1"/>
  <c r="CF20" i="1067"/>
  <c r="J17" i="844" s="1"/>
  <c r="CO21" i="1065"/>
  <c r="Q16" i="844" s="1"/>
  <c r="CO30" i="1063"/>
  <c r="Q15" i="844" s="1"/>
  <c r="CO46" i="1059"/>
  <c r="Q13" i="844" s="1"/>
  <c r="CI43" i="1057"/>
  <c r="K12" i="844" s="1"/>
  <c r="CR15" i="1071"/>
  <c r="T19" i="844" s="1"/>
  <c r="CQ14" i="1073"/>
  <c r="S20" i="844" s="1"/>
  <c r="AQ16" i="1078"/>
  <c r="CO18" i="1077"/>
  <c r="Q22" i="844" s="1"/>
  <c r="CJ14" i="1075"/>
  <c r="L21" i="844" s="1"/>
  <c r="CP14" i="1073"/>
  <c r="R20" i="844" s="1"/>
  <c r="CO14" i="1073"/>
  <c r="Q20" i="844" s="1"/>
  <c r="CK15" i="1071"/>
  <c r="M19" i="844" s="1"/>
  <c r="CJ15" i="1071"/>
  <c r="L19" i="844" s="1"/>
  <c r="CP15" i="1071"/>
  <c r="R19" i="844" s="1"/>
  <c r="CO15" i="1071"/>
  <c r="Q19" i="844" s="1"/>
  <c r="CO28" i="1069"/>
  <c r="Q18" i="844" s="1"/>
  <c r="CI28" i="1069"/>
  <c r="K18" i="844" s="1"/>
  <c r="AQ10" i="1068"/>
  <c r="AQ16" i="1068"/>
  <c r="CI21" i="1065"/>
  <c r="K16" i="844" s="1"/>
  <c r="CP21" i="1065"/>
  <c r="R16" i="844" s="1"/>
  <c r="CO41" i="1061"/>
  <c r="Q14" i="844" s="1"/>
  <c r="AQ76" i="1058"/>
  <c r="AQ88" i="1058"/>
  <c r="AQ37" i="1058"/>
  <c r="AQ4" i="1058"/>
  <c r="CF43" i="1057"/>
  <c r="J12" i="844" s="1"/>
  <c r="AQ58" i="1054"/>
  <c r="CO43" i="1057" l="1"/>
  <c r="Q12" i="844" s="1"/>
  <c r="CJ46" i="1059"/>
  <c r="L13" i="844" s="1"/>
  <c r="CJ41" i="1061"/>
  <c r="L14" i="844" s="1"/>
  <c r="CO43" i="1053"/>
  <c r="Q10" i="844" s="1"/>
  <c r="CJ43" i="1055"/>
  <c r="L11" i="844" s="1"/>
  <c r="CJ43" i="1057"/>
  <c r="L12" i="844" s="1"/>
  <c r="CL15" i="1071"/>
  <c r="N19" i="844" s="1"/>
  <c r="CJ18" i="1077"/>
  <c r="L22" i="844" s="1"/>
  <c r="CJ43" i="1053"/>
  <c r="L10" i="844" s="1"/>
  <c r="CP28" i="1069"/>
  <c r="R18" i="844" s="1"/>
  <c r="CO20" i="1067"/>
  <c r="Q17" i="844" s="1"/>
  <c r="CJ20" i="1067"/>
  <c r="L17" i="844" s="1"/>
  <c r="CK20" i="1067"/>
  <c r="M17" i="844" s="1"/>
  <c r="CJ30" i="1063"/>
  <c r="L15" i="844" s="1"/>
  <c r="CP30" i="1063"/>
  <c r="R15" i="844" s="1"/>
  <c r="CP41" i="1061"/>
  <c r="R14" i="844" s="1"/>
  <c r="CP46" i="1059"/>
  <c r="R13" i="844" s="1"/>
  <c r="CP43" i="1055"/>
  <c r="R11" i="844" s="1"/>
  <c r="CP43" i="1053"/>
  <c r="R10" i="844" s="1"/>
  <c r="CQ30" i="1063"/>
  <c r="S15" i="844" s="1"/>
  <c r="CJ28" i="1069"/>
  <c r="L18" i="844" s="1"/>
  <c r="CR14" i="1073"/>
  <c r="T20" i="844" s="1"/>
  <c r="CQ15" i="1071"/>
  <c r="S19" i="844" s="1"/>
  <c r="CJ21" i="1065"/>
  <c r="L16" i="844" s="1"/>
  <c r="CQ28" i="1069"/>
  <c r="S18" i="844" s="1"/>
  <c r="CK18" i="1077"/>
  <c r="M22" i="844" s="1"/>
  <c r="CK14" i="1075"/>
  <c r="M21" i="844" s="1"/>
  <c r="CP14" i="1075"/>
  <c r="R21" i="844" s="1"/>
  <c r="CQ14" i="1075"/>
  <c r="S21" i="844" s="1"/>
  <c r="CK14" i="1073"/>
  <c r="M20" i="844" s="1"/>
  <c r="CJ14" i="1073"/>
  <c r="L20" i="844" s="1"/>
  <c r="CL14" i="1073"/>
  <c r="N20" i="844" s="1"/>
  <c r="CM15" i="1071"/>
  <c r="O19" i="844" s="1"/>
  <c r="CK28" i="1069"/>
  <c r="M18" i="844" s="1"/>
  <c r="CK21" i="1065"/>
  <c r="M16" i="844" s="1"/>
  <c r="CK30" i="1063"/>
  <c r="M15" i="844" s="1"/>
  <c r="CP43" i="1057"/>
  <c r="R12" i="844" s="1"/>
  <c r="CR43" i="1055"/>
  <c r="T11" i="844" s="1"/>
  <c r="CK43" i="1053"/>
  <c r="M10" i="844" s="1"/>
  <c r="CR43" i="1053"/>
  <c r="T10" i="844" s="1"/>
  <c r="CL30" i="1063" l="1"/>
  <c r="N15" i="844" s="1"/>
  <c r="CP18" i="1077"/>
  <c r="R22" i="844" s="1"/>
  <c r="CR18" i="1077"/>
  <c r="T22" i="844" s="1"/>
  <c r="CQ18" i="1077"/>
  <c r="S22" i="844" s="1"/>
  <c r="CQ43" i="1053"/>
  <c r="S10" i="844" s="1"/>
  <c r="CL41" i="1061"/>
  <c r="N14" i="844" s="1"/>
  <c r="CR41" i="1061"/>
  <c r="T14" i="844" s="1"/>
  <c r="CL20" i="1067"/>
  <c r="N17" i="844" s="1"/>
  <c r="CQ20" i="1067"/>
  <c r="S17" i="844" s="1"/>
  <c r="CP20" i="1067"/>
  <c r="R17" i="844" s="1"/>
  <c r="CQ41" i="1061"/>
  <c r="S14" i="844" s="1"/>
  <c r="CK41" i="1061"/>
  <c r="M14" i="844" s="1"/>
  <c r="CR46" i="1059"/>
  <c r="T13" i="844" s="1"/>
  <c r="CK46" i="1059"/>
  <c r="M13" i="844" s="1"/>
  <c r="CQ46" i="1059"/>
  <c r="S13" i="844" s="1"/>
  <c r="CK43" i="1057"/>
  <c r="M12" i="844" s="1"/>
  <c r="CQ43" i="1055"/>
  <c r="S11" i="844" s="1"/>
  <c r="CK43" i="1055"/>
  <c r="M11" i="844" s="1"/>
  <c r="CR30" i="1063"/>
  <c r="T15" i="844" s="1"/>
  <c r="CR28" i="1069"/>
  <c r="T18" i="844" s="1"/>
  <c r="CL21" i="1065"/>
  <c r="N16" i="844" s="1"/>
  <c r="CR20" i="1067"/>
  <c r="T17" i="844" s="1"/>
  <c r="CR14" i="1075"/>
  <c r="T21" i="844" s="1"/>
  <c r="CL18" i="1077"/>
  <c r="N22" i="844" s="1"/>
  <c r="CL14" i="1075"/>
  <c r="N21" i="844" s="1"/>
  <c r="CM14" i="1073"/>
  <c r="O20" i="844" s="1"/>
  <c r="CN15" i="1071"/>
  <c r="P19" i="844" s="1"/>
  <c r="CM21" i="1065"/>
  <c r="O16" i="844" s="1"/>
  <c r="CN21" i="1065"/>
  <c r="P16" i="844" s="1"/>
  <c r="CQ21" i="1065"/>
  <c r="S16" i="844" s="1"/>
  <c r="CR21" i="1065"/>
  <c r="T16" i="844" s="1"/>
  <c r="CL43" i="1053"/>
  <c r="N10" i="844" s="1"/>
  <c r="T17" i="1038"/>
  <c r="T14" i="1038"/>
  <c r="T11" i="1038"/>
  <c r="T8" i="1038"/>
  <c r="T5" i="1038"/>
  <c r="CM18" i="1077" l="1"/>
  <c r="O22" i="844" s="1"/>
  <c r="CL43" i="1057"/>
  <c r="N12" i="844" s="1"/>
  <c r="CN28" i="1069"/>
  <c r="P18" i="844" s="1"/>
  <c r="CM28" i="1069"/>
  <c r="O18" i="844" s="1"/>
  <c r="CL28" i="1069"/>
  <c r="N18" i="844" s="1"/>
  <c r="CN20" i="1067"/>
  <c r="P17" i="844" s="1"/>
  <c r="CM20" i="1067"/>
  <c r="O17" i="844" s="1"/>
  <c r="CM30" i="1063"/>
  <c r="O15" i="844" s="1"/>
  <c r="CM41" i="1061"/>
  <c r="O14" i="844" s="1"/>
  <c r="CN41" i="1061"/>
  <c r="P14" i="844" s="1"/>
  <c r="CL46" i="1059"/>
  <c r="N13" i="844" s="1"/>
  <c r="CM43" i="1055"/>
  <c r="O11" i="844" s="1"/>
  <c r="CL43" i="1055"/>
  <c r="N11" i="844" s="1"/>
  <c r="CN30" i="1063"/>
  <c r="P15" i="844" s="1"/>
  <c r="CN18" i="1077"/>
  <c r="P22" i="844" s="1"/>
  <c r="CM43" i="1057"/>
  <c r="O12" i="844" s="1"/>
  <c r="CM14" i="1075"/>
  <c r="O21" i="844" s="1"/>
  <c r="CN14" i="1075"/>
  <c r="P21" i="844" s="1"/>
  <c r="CN14" i="1073"/>
  <c r="P20" i="844" s="1"/>
  <c r="CQ43" i="1057"/>
  <c r="S12" i="844" s="1"/>
  <c r="CR43" i="1057"/>
  <c r="T12" i="844" s="1"/>
  <c r="CN43" i="1055"/>
  <c r="P11" i="844" s="1"/>
  <c r="CN43" i="1053"/>
  <c r="P10" i="844" s="1"/>
  <c r="A7" i="1038"/>
  <c r="B7" i="1038"/>
  <c r="F7" i="1038"/>
  <c r="Z7" i="1038"/>
  <c r="AA7" i="1038"/>
  <c r="AC7" i="1038"/>
  <c r="AF7" i="1038"/>
  <c r="AI7" i="1038"/>
  <c r="A10" i="1038"/>
  <c r="B10" i="1038"/>
  <c r="F10" i="1038"/>
  <c r="Z10" i="1038"/>
  <c r="AA10" i="1038"/>
  <c r="AC10" i="1038"/>
  <c r="AF10" i="1038"/>
  <c r="AI10" i="1038"/>
  <c r="A13" i="1038"/>
  <c r="B13" i="1038"/>
  <c r="F13" i="1038"/>
  <c r="Z13" i="1038"/>
  <c r="AA13" i="1038"/>
  <c r="AC13" i="1038"/>
  <c r="AF13" i="1038"/>
  <c r="AI13" i="1038"/>
  <c r="A16" i="1038"/>
  <c r="B16" i="1038"/>
  <c r="F16" i="1038"/>
  <c r="Z16" i="1038"/>
  <c r="AA16" i="1038"/>
  <c r="AC16" i="1038"/>
  <c r="AF16" i="1038"/>
  <c r="AI16" i="1038"/>
  <c r="A19" i="1038"/>
  <c r="B19" i="1038"/>
  <c r="F19" i="1038"/>
  <c r="Z19" i="1038"/>
  <c r="AA19" i="1038"/>
  <c r="AC19" i="1038"/>
  <c r="AF19" i="1038"/>
  <c r="AI19" i="1038"/>
  <c r="CN43" i="1057" l="1"/>
  <c r="P12" i="844" s="1"/>
  <c r="CM43" i="1053"/>
  <c r="O10" i="844" s="1"/>
  <c r="CN46" i="1059"/>
  <c r="P13" i="844" s="1"/>
  <c r="CM46" i="1059"/>
  <c r="O13" i="844" s="1"/>
  <c r="A2" i="967"/>
  <c r="AO2" i="1038"/>
  <c r="AT1" i="1040"/>
  <c r="A5" i="1038" l="1"/>
  <c r="A14" i="1038"/>
  <c r="A17" i="1038"/>
  <c r="A8" i="1038"/>
  <c r="A11" i="1038"/>
  <c r="A2" i="1038"/>
  <c r="AN4" i="967"/>
  <c r="CC45" i="834" l="1"/>
  <c r="D9" i="844" l="1"/>
  <c r="D24" i="844" s="1"/>
  <c r="AJ4" i="1040" l="1"/>
  <c r="E19" i="1038" l="1"/>
  <c r="D19" i="1038"/>
  <c r="C19" i="1038"/>
  <c r="E16" i="1038"/>
  <c r="D16" i="1038"/>
  <c r="C16" i="1038"/>
  <c r="E13" i="1038"/>
  <c r="D13" i="1038"/>
  <c r="C13" i="1038"/>
  <c r="E10" i="1038"/>
  <c r="D10" i="1038"/>
  <c r="C10" i="1038"/>
  <c r="E7" i="1038"/>
  <c r="D7" i="1038"/>
  <c r="C7" i="1038"/>
  <c r="U4" i="967" l="1"/>
  <c r="AI4" i="967" l="1"/>
  <c r="AF4" i="1038"/>
  <c r="BT18" i="1037"/>
  <c r="AH19" i="1038" l="1"/>
  <c r="AH16" i="1038"/>
  <c r="AH13" i="1038"/>
  <c r="AH10" i="1038"/>
  <c r="AH7" i="1038"/>
  <c r="BZ45" i="834" l="1"/>
  <c r="G9" i="844" s="1"/>
  <c r="AK4" i="967"/>
  <c r="BU18" i="1037"/>
  <c r="G23" i="844" s="1"/>
  <c r="AH4" i="1038"/>
  <c r="AL4" i="1040"/>
  <c r="G24" i="844" l="1"/>
  <c r="A5" i="1037" l="1"/>
  <c r="A4" i="1037"/>
  <c r="AG10" i="1040" l="1"/>
  <c r="AG22" i="1040"/>
  <c r="AG34" i="1040"/>
  <c r="AG46" i="1040"/>
  <c r="AG58" i="1040"/>
  <c r="AG7" i="1040"/>
  <c r="AG19" i="1040"/>
  <c r="AG31" i="1040"/>
  <c r="AG43" i="1040"/>
  <c r="AG55" i="1040"/>
  <c r="AG67" i="1040"/>
  <c r="AG16" i="1040"/>
  <c r="AG28" i="1040"/>
  <c r="AG40" i="1040"/>
  <c r="AG52" i="1040"/>
  <c r="AG64" i="1040"/>
  <c r="AG13" i="1040"/>
  <c r="AG25" i="1040"/>
  <c r="AG37" i="1040"/>
  <c r="AG49" i="1040"/>
  <c r="AG61" i="1040"/>
  <c r="AE19" i="1038"/>
  <c r="AE16" i="1038"/>
  <c r="AE13" i="1038"/>
  <c r="AE10" i="1038"/>
  <c r="AE7" i="1038"/>
  <c r="C9" i="844" l="1"/>
  <c r="C24" i="844" s="1"/>
  <c r="AM4" i="1040"/>
  <c r="AH4" i="1040"/>
  <c r="AG4" i="1040"/>
  <c r="F4" i="1040"/>
  <c r="E4" i="1040"/>
  <c r="D4" i="1040"/>
  <c r="C4" i="1040"/>
  <c r="B4" i="1040"/>
  <c r="A4" i="1040"/>
  <c r="V2" i="1040"/>
  <c r="AI4" i="1038"/>
  <c r="AE4" i="1038"/>
  <c r="AC4" i="1038"/>
  <c r="F4" i="1038"/>
  <c r="E4" i="1038"/>
  <c r="D4" i="1038"/>
  <c r="C4" i="1038"/>
  <c r="B4" i="1038"/>
  <c r="A4" i="1038"/>
  <c r="T2" i="1038"/>
  <c r="BV18" i="1037"/>
  <c r="H23" i="844" s="1"/>
  <c r="BS18" i="1037"/>
  <c r="BH18" i="1037"/>
  <c r="BG18" i="1037"/>
  <c r="BF18" i="1037"/>
  <c r="BC18" i="1037"/>
  <c r="BB18" i="1037"/>
  <c r="BA18" i="1037"/>
  <c r="AU18" i="1037"/>
  <c r="AR18" i="1037"/>
  <c r="AI18" i="1037"/>
  <c r="AG18" i="1037"/>
  <c r="O19" i="1038"/>
  <c r="N19" i="1038"/>
  <c r="M19" i="1038"/>
  <c r="L19" i="1038"/>
  <c r="K19" i="1038"/>
  <c r="I19" i="1038"/>
  <c r="H19" i="1038"/>
  <c r="G19" i="1038"/>
  <c r="O16" i="1038"/>
  <c r="N16" i="1038"/>
  <c r="M16" i="1038"/>
  <c r="L16" i="1038"/>
  <c r="K16" i="1038"/>
  <c r="I16" i="1038"/>
  <c r="H16" i="1038"/>
  <c r="G16" i="1038"/>
  <c r="O13" i="1038"/>
  <c r="N13" i="1038"/>
  <c r="M13" i="1038"/>
  <c r="L13" i="1038"/>
  <c r="K13" i="1038"/>
  <c r="I13" i="1038"/>
  <c r="H13" i="1038"/>
  <c r="G13" i="1038"/>
  <c r="O10" i="1038"/>
  <c r="N10" i="1038"/>
  <c r="M10" i="1038"/>
  <c r="L10" i="1038"/>
  <c r="K10" i="1038"/>
  <c r="I10" i="1038"/>
  <c r="H10" i="1038"/>
  <c r="G10" i="1038"/>
  <c r="O7" i="1038"/>
  <c r="N7" i="1038"/>
  <c r="M7" i="1038"/>
  <c r="L7" i="1038"/>
  <c r="K7" i="1038"/>
  <c r="I7" i="1038"/>
  <c r="H7" i="1038"/>
  <c r="G7" i="1038"/>
  <c r="AC7" i="1037"/>
  <c r="J7" i="1038" l="1"/>
  <c r="J10" i="1038"/>
  <c r="J13" i="1038"/>
  <c r="J16" i="1038"/>
  <c r="J19" i="1038"/>
  <c r="BI18" i="1037"/>
  <c r="G4" i="1040"/>
  <c r="I4" i="1040"/>
  <c r="M4" i="1040"/>
  <c r="O4" i="1040"/>
  <c r="H4" i="1040"/>
  <c r="K4" i="1040"/>
  <c r="N4" i="1040"/>
  <c r="P4" i="1040"/>
  <c r="G4" i="1038"/>
  <c r="K18" i="1037"/>
  <c r="I4" i="1038"/>
  <c r="M18" i="1037"/>
  <c r="Q18" i="1037"/>
  <c r="L4" i="1038"/>
  <c r="S18" i="1037"/>
  <c r="N4" i="1038"/>
  <c r="Y18" i="1037"/>
  <c r="P7" i="1038"/>
  <c r="R7" i="1038"/>
  <c r="T7" i="1038"/>
  <c r="P10" i="1038"/>
  <c r="R10" i="1038"/>
  <c r="T10" i="1038"/>
  <c r="P13" i="1038"/>
  <c r="R13" i="1038"/>
  <c r="T13" i="1038"/>
  <c r="P16" i="1038"/>
  <c r="R16" i="1038"/>
  <c r="T16" i="1038"/>
  <c r="P19" i="1038"/>
  <c r="R19" i="1038"/>
  <c r="T19" i="1038"/>
  <c r="L18" i="1037"/>
  <c r="H4" i="1038"/>
  <c r="K4" i="1038"/>
  <c r="P18" i="1037"/>
  <c r="M4" i="1038"/>
  <c r="R18" i="1037"/>
  <c r="O4" i="1038"/>
  <c r="T18" i="1037"/>
  <c r="Q7" i="1038"/>
  <c r="S7" i="1038"/>
  <c r="U7" i="1038"/>
  <c r="Q10" i="1038"/>
  <c r="S10" i="1038"/>
  <c r="U10" i="1038"/>
  <c r="Q13" i="1038"/>
  <c r="S13" i="1038"/>
  <c r="U13" i="1038"/>
  <c r="Q16" i="1038"/>
  <c r="S16" i="1038"/>
  <c r="U16" i="1038"/>
  <c r="Q19" i="1038"/>
  <c r="S19" i="1038"/>
  <c r="U19" i="1038"/>
  <c r="AG4" i="967"/>
  <c r="AE4" i="967"/>
  <c r="AL4" i="967"/>
  <c r="AC4" i="1040" l="1"/>
  <c r="AD13" i="1038"/>
  <c r="AD10" i="1038"/>
  <c r="AD7" i="1038"/>
  <c r="AD19" i="1038"/>
  <c r="AD16" i="1038"/>
  <c r="AD4" i="1038"/>
  <c r="O18" i="1037"/>
  <c r="AS18" i="1037" s="1"/>
  <c r="T4" i="1040"/>
  <c r="J4" i="1040"/>
  <c r="S4" i="1040"/>
  <c r="W4" i="1040"/>
  <c r="R4" i="1040"/>
  <c r="V4" i="1040"/>
  <c r="Q4" i="1040"/>
  <c r="AA4" i="1038"/>
  <c r="AO18" i="1037"/>
  <c r="V16" i="1038"/>
  <c r="V10" i="1038"/>
  <c r="S4" i="1038"/>
  <c r="AB18" i="1037"/>
  <c r="AP18" i="1037"/>
  <c r="AM18" i="1037"/>
  <c r="J4" i="1038"/>
  <c r="AA18" i="1037"/>
  <c r="R4" i="1038"/>
  <c r="V18" i="1037"/>
  <c r="P4" i="1038"/>
  <c r="V19" i="1038"/>
  <c r="V13" i="1038"/>
  <c r="V7" i="1038"/>
  <c r="U4" i="1038"/>
  <c r="AD18" i="1037"/>
  <c r="Q4" i="1038"/>
  <c r="W18" i="1037"/>
  <c r="T4" i="1038"/>
  <c r="AC18" i="1037"/>
  <c r="AN18" i="1037"/>
  <c r="AQ18" i="1037"/>
  <c r="BD18" i="1037" l="1"/>
  <c r="AE4" i="1040"/>
  <c r="AI4" i="1040"/>
  <c r="W10" i="1038"/>
  <c r="W16" i="1038"/>
  <c r="Y4" i="1040"/>
  <c r="X4" i="1040"/>
  <c r="AB4" i="1040"/>
  <c r="W7" i="1038"/>
  <c r="W13" i="1038"/>
  <c r="W19" i="1038"/>
  <c r="AE18" i="1037"/>
  <c r="V4" i="1038"/>
  <c r="AJ18" i="1037"/>
  <c r="Z4" i="1038"/>
  <c r="AB16" i="1038" l="1"/>
  <c r="AD4" i="1040"/>
  <c r="W4" i="1038"/>
  <c r="AF18" i="1037"/>
  <c r="AB19" i="1038" l="1"/>
  <c r="AB13" i="1038"/>
  <c r="AB7" i="1038"/>
  <c r="AB10" i="1038"/>
  <c r="AH18" i="1037"/>
  <c r="AT18" i="1037"/>
  <c r="AB4" i="1038"/>
  <c r="AJ10" i="1038" l="1"/>
  <c r="AJ16" i="1038"/>
  <c r="BE18" i="1037"/>
  <c r="F4" i="967"/>
  <c r="E4" i="967"/>
  <c r="D4" i="967"/>
  <c r="C4" i="967"/>
  <c r="B4" i="967"/>
  <c r="A4" i="967"/>
  <c r="V2" i="967"/>
  <c r="AN61" i="1040" l="1"/>
  <c r="AN58" i="1040"/>
  <c r="AN52" i="1040"/>
  <c r="AN16" i="1040"/>
  <c r="AN46" i="1040"/>
  <c r="AN37" i="1040"/>
  <c r="AN31" i="1040"/>
  <c r="AN10" i="1040"/>
  <c r="AK10" i="1040"/>
  <c r="AN28" i="1040"/>
  <c r="AN22" i="1040"/>
  <c r="AN43" i="1040"/>
  <c r="AN64" i="1040"/>
  <c r="AK64" i="1040"/>
  <c r="AJ7" i="1038"/>
  <c r="AJ13" i="1038"/>
  <c r="AJ19" i="1038"/>
  <c r="BJ45" i="834"/>
  <c r="BK45" i="834"/>
  <c r="BL45" i="834"/>
  <c r="BW45" i="834"/>
  <c r="CA45" i="834"/>
  <c r="H9" i="844" s="1"/>
  <c r="H24" i="844" s="1"/>
  <c r="AP64" i="1040" l="1"/>
  <c r="AN19" i="1040"/>
  <c r="AN13" i="1040"/>
  <c r="AN25" i="1040"/>
  <c r="AN67" i="1040"/>
  <c r="AN40" i="1040"/>
  <c r="AN34" i="1040"/>
  <c r="AN55" i="1040"/>
  <c r="AK61" i="1040"/>
  <c r="AP10" i="1040"/>
  <c r="AN49" i="1040"/>
  <c r="AN7" i="1040"/>
  <c r="AJ4" i="1038"/>
  <c r="BW18" i="1037"/>
  <c r="BJ18" i="1037" l="1"/>
  <c r="F23" i="844"/>
  <c r="AP22" i="1040"/>
  <c r="AK22" i="1040"/>
  <c r="AP52" i="1040"/>
  <c r="AK52" i="1040"/>
  <c r="AP46" i="1040"/>
  <c r="AK46" i="1040"/>
  <c r="AP58" i="1040"/>
  <c r="AK58" i="1040"/>
  <c r="AP37" i="1040"/>
  <c r="AK37" i="1040"/>
  <c r="AP28" i="1040"/>
  <c r="AK28" i="1040"/>
  <c r="AP16" i="1040"/>
  <c r="AK16" i="1040"/>
  <c r="AP61" i="1040"/>
  <c r="AQ10" i="1040"/>
  <c r="AQ64" i="1040"/>
  <c r="AG10" i="1038"/>
  <c r="AG16" i="1038"/>
  <c r="BR18" i="1037" l="1"/>
  <c r="E23" i="844" s="1"/>
  <c r="AG4" i="1038"/>
  <c r="AQ37" i="1040"/>
  <c r="AQ58" i="1040"/>
  <c r="AQ52" i="1040"/>
  <c r="AQ28" i="1040"/>
  <c r="AP31" i="1040"/>
  <c r="AK31" i="1040"/>
  <c r="AP67" i="1040"/>
  <c r="AK67" i="1040"/>
  <c r="AR10" i="1040"/>
  <c r="AP19" i="1040"/>
  <c r="AK19" i="1040"/>
  <c r="AP49" i="1040"/>
  <c r="AK49" i="1040"/>
  <c r="AP7" i="1040"/>
  <c r="AK7" i="1040"/>
  <c r="AP55" i="1040"/>
  <c r="AK55" i="1040"/>
  <c r="AP13" i="1040"/>
  <c r="AK13" i="1040"/>
  <c r="AP40" i="1040"/>
  <c r="AK40" i="1040"/>
  <c r="AP34" i="1040"/>
  <c r="AK34" i="1040"/>
  <c r="AP43" i="1040"/>
  <c r="AK43" i="1040"/>
  <c r="AP25" i="1040"/>
  <c r="AK25" i="1040"/>
  <c r="AR46" i="1040"/>
  <c r="AQ46" i="1040"/>
  <c r="AQ31" i="1040"/>
  <c r="AR64" i="1040"/>
  <c r="AG7" i="1038"/>
  <c r="AG19" i="1038"/>
  <c r="AK10" i="1038"/>
  <c r="AG13" i="1038"/>
  <c r="AK16" i="1038"/>
  <c r="AK4" i="1038"/>
  <c r="BX18" i="1037" l="1"/>
  <c r="AQ22" i="1040"/>
  <c r="AQ7" i="1040"/>
  <c r="AR28" i="1040"/>
  <c r="AR37" i="1040"/>
  <c r="AQ13" i="1040"/>
  <c r="AR52" i="1040"/>
  <c r="AQ67" i="1040"/>
  <c r="AR58" i="1040"/>
  <c r="AQ25" i="1040"/>
  <c r="AQ34" i="1040"/>
  <c r="AR43" i="1040"/>
  <c r="AQ40" i="1040"/>
  <c r="AR22" i="1040"/>
  <c r="AQ55" i="1040"/>
  <c r="AR49" i="1040"/>
  <c r="AR31" i="1040"/>
  <c r="AQ16" i="1040"/>
  <c r="AR7" i="1040"/>
  <c r="AR61" i="1040"/>
  <c r="AQ61" i="1040"/>
  <c r="AL16" i="1038"/>
  <c r="AL10" i="1038"/>
  <c r="AK13" i="1038"/>
  <c r="AK19" i="1038"/>
  <c r="AK7" i="1038"/>
  <c r="BY18" i="1037"/>
  <c r="I23" i="844" s="1"/>
  <c r="AL4" i="1038"/>
  <c r="AM4" i="1038"/>
  <c r="AQ49" i="1040" l="1"/>
  <c r="AQ43" i="1040"/>
  <c r="AR13" i="1040"/>
  <c r="AR25" i="1040"/>
  <c r="AQ19" i="1040"/>
  <c r="AR16" i="1040"/>
  <c r="AM16" i="1038"/>
  <c r="AL7" i="1038"/>
  <c r="AL19" i="1038"/>
  <c r="AL13" i="1038"/>
  <c r="AM10" i="1038"/>
  <c r="BZ18" i="1037" l="1"/>
  <c r="J23" i="844" s="1"/>
  <c r="CC18" i="1037"/>
  <c r="K23" i="844" s="1"/>
  <c r="AR34" i="1040"/>
  <c r="AR67" i="1040"/>
  <c r="AR40" i="1040"/>
  <c r="AR19" i="1040"/>
  <c r="AR55" i="1040"/>
  <c r="AM7" i="1038"/>
  <c r="AM13" i="1038"/>
  <c r="AM19" i="1038"/>
  <c r="AM100" i="967"/>
  <c r="CI18" i="1037" l="1"/>
  <c r="Q23" i="844" s="1"/>
  <c r="CD18" i="1037"/>
  <c r="L23" i="844" s="1"/>
  <c r="CF18" i="1037"/>
  <c r="N23" i="844" s="1"/>
  <c r="CE18" i="1037" l="1"/>
  <c r="M23" i="844" s="1"/>
  <c r="CJ18" i="1037"/>
  <c r="R23" i="844" s="1"/>
  <c r="CG18" i="1037" l="1"/>
  <c r="O23" i="844" s="1"/>
  <c r="CL18" i="1037"/>
  <c r="T23" i="844" s="1"/>
  <c r="CK18" i="1037"/>
  <c r="S23" i="844" s="1"/>
  <c r="AO100" i="967"/>
  <c r="AJ100" i="967"/>
  <c r="AM97" i="967"/>
  <c r="CH18" i="1037"/>
  <c r="P23" i="844" s="1"/>
  <c r="AP100" i="967" l="1"/>
  <c r="AQ100" i="967" l="1"/>
  <c r="AO97" i="967" l="1"/>
  <c r="AJ97" i="967"/>
  <c r="AP97" i="967" l="1"/>
  <c r="AQ97" i="967" l="1"/>
  <c r="AM91" i="967" l="1"/>
  <c r="AM88" i="967"/>
  <c r="AJ91" i="967" l="1"/>
  <c r="AO91" i="967" l="1"/>
  <c r="AO88" i="967" l="1"/>
  <c r="AJ88" i="967"/>
  <c r="AP91" i="967"/>
  <c r="AQ91" i="967" l="1"/>
  <c r="AP88" i="967"/>
  <c r="AQ88" i="967" l="1"/>
  <c r="AM49" i="967" l="1"/>
  <c r="AO49" i="967" l="1"/>
  <c r="AJ49" i="967"/>
  <c r="AQ49" i="967" l="1"/>
  <c r="AP49" i="967" l="1"/>
  <c r="AM85" i="967" l="1"/>
  <c r="AO85" i="967" l="1"/>
  <c r="AJ85" i="967"/>
  <c r="AM79" i="967" l="1"/>
  <c r="AP85" i="967"/>
  <c r="AM82" i="967"/>
  <c r="AQ85" i="967" l="1"/>
  <c r="AO82" i="967" l="1"/>
  <c r="AJ82" i="967"/>
  <c r="AO79" i="967"/>
  <c r="AJ79" i="967"/>
  <c r="AP79" i="967" l="1"/>
  <c r="AP82" i="967"/>
  <c r="BG45" i="834"/>
  <c r="BF45" i="834"/>
  <c r="AY45" i="834"/>
  <c r="AV45" i="834"/>
  <c r="AK45" i="834"/>
  <c r="AI45" i="834"/>
  <c r="O4" i="967"/>
  <c r="P4" i="967"/>
  <c r="M4" i="967"/>
  <c r="AE7" i="834"/>
  <c r="AQ79" i="967" l="1"/>
  <c r="AQ82" i="967"/>
  <c r="I4" i="967"/>
  <c r="K4" i="967"/>
  <c r="N4" i="967"/>
  <c r="T4" i="967"/>
  <c r="R4" i="967"/>
  <c r="BM45" i="834"/>
  <c r="W4" i="967"/>
  <c r="M45" i="834"/>
  <c r="P45" i="834"/>
  <c r="V4" i="967"/>
  <c r="U45" i="834"/>
  <c r="S4" i="967"/>
  <c r="R45" i="834"/>
  <c r="S45" i="834"/>
  <c r="AP45" i="834" s="1"/>
  <c r="Q4" i="967"/>
  <c r="T45" i="834"/>
  <c r="AM94" i="967" l="1"/>
  <c r="BY45" i="834"/>
  <c r="Z45" i="834"/>
  <c r="AB45" i="834"/>
  <c r="AC45" i="834"/>
  <c r="AE45" i="834"/>
  <c r="O45" i="834"/>
  <c r="AW45" i="834" s="1"/>
  <c r="AT45" i="834"/>
  <c r="AQ45" i="834"/>
  <c r="BE45" i="834"/>
  <c r="X45" i="834"/>
  <c r="AF45" i="834"/>
  <c r="AS45" i="834"/>
  <c r="W45" i="834"/>
  <c r="AO94" i="967" l="1"/>
  <c r="AJ94" i="967"/>
  <c r="AP94" i="967" l="1"/>
  <c r="AQ94" i="967" l="1"/>
  <c r="AM61" i="967"/>
  <c r="AM67" i="967"/>
  <c r="AM43" i="967" l="1"/>
  <c r="AM76" i="967"/>
  <c r="AM22" i="967"/>
  <c r="AM10" i="967"/>
  <c r="AM16" i="967"/>
  <c r="AM34" i="967"/>
  <c r="AM40" i="967"/>
  <c r="AM31" i="967"/>
  <c r="AM37" i="967"/>
  <c r="AM64" i="967"/>
  <c r="AM55" i="967"/>
  <c r="AM46" i="967"/>
  <c r="AM19" i="967"/>
  <c r="AM13" i="967"/>
  <c r="AM52" i="967"/>
  <c r="AM73" i="967"/>
  <c r="AM28" i="967"/>
  <c r="AM58" i="967"/>
  <c r="AM70" i="967"/>
  <c r="AM25" i="967"/>
  <c r="AM7" i="967"/>
  <c r="AO67" i="967" l="1"/>
  <c r="AJ67" i="967"/>
  <c r="AO43" i="967"/>
  <c r="AJ43" i="967"/>
  <c r="AO61" i="967"/>
  <c r="AJ61" i="967"/>
  <c r="AP43" i="967"/>
  <c r="AJ16" i="967"/>
  <c r="AJ55" i="967"/>
  <c r="AJ52" i="967"/>
  <c r="AJ58" i="967"/>
  <c r="AP61" i="967" l="1"/>
  <c r="AO13" i="967"/>
  <c r="AJ13" i="967"/>
  <c r="AO7" i="967"/>
  <c r="AJ7" i="967"/>
  <c r="AO10" i="967"/>
  <c r="AJ10" i="967"/>
  <c r="AO40" i="967"/>
  <c r="AJ40" i="967"/>
  <c r="AO28" i="967"/>
  <c r="AJ28" i="967"/>
  <c r="AO37" i="967"/>
  <c r="AJ37" i="967"/>
  <c r="AO25" i="967"/>
  <c r="AJ25" i="967"/>
  <c r="AO70" i="967"/>
  <c r="AJ70" i="967"/>
  <c r="AO73" i="967"/>
  <c r="AJ73" i="967"/>
  <c r="AO34" i="967"/>
  <c r="AJ34" i="967"/>
  <c r="AP67" i="967"/>
  <c r="AO19" i="967"/>
  <c r="AJ19" i="967"/>
  <c r="AO46" i="967"/>
  <c r="AJ46" i="967"/>
  <c r="AO64" i="967"/>
  <c r="AJ64" i="967"/>
  <c r="AO31" i="967"/>
  <c r="AJ31" i="967"/>
  <c r="AO22" i="967"/>
  <c r="AJ22" i="967"/>
  <c r="AO76" i="967"/>
  <c r="AJ76" i="967"/>
  <c r="AO58" i="967"/>
  <c r="AO52" i="967"/>
  <c r="AO55" i="967"/>
  <c r="AO16" i="967"/>
  <c r="AQ43" i="967"/>
  <c r="AP64" i="967" l="1"/>
  <c r="AQ67" i="967"/>
  <c r="AQ61" i="967"/>
  <c r="AP13" i="967"/>
  <c r="AP34" i="967"/>
  <c r="AP70" i="967"/>
  <c r="AP22" i="967"/>
  <c r="AP19" i="967"/>
  <c r="AP10" i="967"/>
  <c r="AP40" i="967"/>
  <c r="AP73" i="967"/>
  <c r="AP25" i="967"/>
  <c r="AP7" i="967"/>
  <c r="AP37" i="967"/>
  <c r="AP31" i="967"/>
  <c r="AP46" i="967"/>
  <c r="AQ13" i="967"/>
  <c r="AQ28" i="967"/>
  <c r="AP28" i="967"/>
  <c r="AP16" i="967"/>
  <c r="AP55" i="967"/>
  <c r="AP52" i="967"/>
  <c r="AP58" i="967"/>
  <c r="AQ64" i="967" l="1"/>
  <c r="AQ40" i="967"/>
  <c r="AQ19" i="967"/>
  <c r="AQ70" i="967"/>
  <c r="AQ37" i="967"/>
  <c r="AP76" i="967"/>
  <c r="AQ22" i="967"/>
  <c r="AQ31" i="967"/>
  <c r="AQ10" i="967"/>
  <c r="AQ73" i="967"/>
  <c r="AQ7" i="967"/>
  <c r="AQ76" i="967"/>
  <c r="AQ25" i="967"/>
  <c r="AQ58" i="967"/>
  <c r="AQ52" i="967"/>
  <c r="AQ55" i="967"/>
  <c r="AQ16" i="967"/>
  <c r="AQ34" i="967" l="1"/>
  <c r="AQ46" i="967"/>
  <c r="AN4" i="1040" l="1"/>
  <c r="AK4" i="1040" l="1"/>
  <c r="AP4" i="1040" l="1"/>
  <c r="AQ4" i="1040" l="1"/>
  <c r="AR4" i="1040" l="1"/>
  <c r="H4" i="967" l="1"/>
  <c r="L45" i="834"/>
  <c r="G4" i="967" l="1"/>
  <c r="K45" i="834"/>
  <c r="J4" i="967" l="1"/>
  <c r="AC4" i="967" l="1"/>
  <c r="AR45" i="834"/>
  <c r="AB4" i="967"/>
  <c r="AL45" i="834"/>
  <c r="BH45" i="834"/>
  <c r="AF4" i="967"/>
  <c r="AH4" i="967"/>
  <c r="BX45" i="834"/>
  <c r="X4" i="967"/>
  <c r="AG45" i="834"/>
  <c r="Y4" i="967" l="1"/>
  <c r="AJ45" i="834"/>
  <c r="AH45" i="834"/>
  <c r="AX45" i="834" l="1"/>
  <c r="AD4" i="967"/>
  <c r="BI45" i="834" l="1"/>
  <c r="BN45" i="834" l="1"/>
  <c r="AM4" i="967"/>
  <c r="CB45" i="834"/>
  <c r="F9" i="844" s="1"/>
  <c r="F24" i="844" s="1"/>
  <c r="AJ4" i="967" l="1"/>
  <c r="BV45" i="834"/>
  <c r="E9" i="844" s="1"/>
  <c r="E24" i="844" s="1"/>
  <c r="AO4" i="967" l="1"/>
  <c r="CD45" i="834"/>
  <c r="CF45" i="834" l="1"/>
  <c r="J9" i="844" s="1"/>
  <c r="J24" i="844" s="1"/>
  <c r="AQ4" i="967"/>
  <c r="CO45" i="834"/>
  <c r="AP4" i="967"/>
  <c r="CI45" i="834"/>
  <c r="K9" i="844" s="1"/>
  <c r="K24" i="844" s="1"/>
  <c r="K25" i="844" s="1"/>
  <c r="CE45" i="834"/>
  <c r="I9" i="844" s="1"/>
  <c r="I24" i="844" s="1"/>
  <c r="Q9" i="844" l="1"/>
  <c r="Q24" i="844" s="1"/>
  <c r="Q25" i="844" s="1"/>
  <c r="H25" i="844"/>
  <c r="H26" i="844" s="1"/>
  <c r="CP45" i="834"/>
  <c r="R9" i="844" l="1"/>
  <c r="R24" i="844" s="1"/>
  <c r="R25" i="844" s="1"/>
  <c r="CQ45" i="834"/>
  <c r="CJ45" i="834"/>
  <c r="CK45" i="834"/>
  <c r="L9" i="844" l="1"/>
  <c r="L24" i="844" s="1"/>
  <c r="L25" i="844" s="1"/>
  <c r="M9" i="844"/>
  <c r="M24" i="844" s="1"/>
  <c r="M25" i="844" s="1"/>
  <c r="S9" i="844"/>
  <c r="S24" i="844" s="1"/>
  <c r="S25" i="844" s="1"/>
  <c r="CL45" i="834"/>
  <c r="CR45" i="834"/>
  <c r="T9" i="844" l="1"/>
  <c r="T24" i="844" s="1"/>
  <c r="T25" i="844" s="1"/>
  <c r="N9" i="844"/>
  <c r="N24" i="844" s="1"/>
  <c r="N25" i="844" s="1"/>
  <c r="CM45" i="834" l="1"/>
  <c r="CN45" i="834"/>
  <c r="P9" i="844" l="1"/>
  <c r="P24" i="844" s="1"/>
  <c r="P25" i="844" s="1"/>
  <c r="O9" i="844"/>
  <c r="O24" i="844" s="1"/>
  <c r="O25" i="844" s="1"/>
</calcChain>
</file>

<file path=xl/comments1.xml><?xml version="1.0" encoding="utf-8"?>
<comments xmlns="http://schemas.openxmlformats.org/spreadsheetml/2006/main">
  <authors>
    <author>MIMASU005</author>
  </authors>
  <commentList>
    <comment ref="K7" authorId="0" shapeId="0">
      <text>
        <r>
          <rPr>
            <b/>
            <sz val="9"/>
            <color indexed="81"/>
            <rFont val="Khmer OS Battambang"/>
          </rPr>
          <t>ប្រភេទសន្លឹកប្រាក់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Khmer OS Battambang"/>
          </rPr>
          <t>សរុបទឹកប្រាក់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sz val="9"/>
            <color indexed="81"/>
            <rFont val="Khmer OS Battambang"/>
          </rPr>
          <t>ទឹកប្រាក់សរុបដែលត្រូវបើក</t>
        </r>
      </text>
    </comment>
    <comment ref="A26" authorId="0" shapeId="0">
      <text>
        <r>
          <rPr>
            <sz val="9"/>
            <color indexed="81"/>
            <rFont val="Khmer OS Battambang"/>
          </rPr>
          <t>មធ្យមភាគប្រាក់ឈ្នួល</t>
        </r>
      </text>
    </comment>
  </commentList>
</comments>
</file>

<file path=xl/comments2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3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4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5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6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7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8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9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0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1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2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3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4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comments15.xml><?xml version="1.0" encoding="utf-8"?>
<comments xmlns="http://schemas.openxmlformats.org/spreadsheetml/2006/main">
  <authors>
    <author>MIMASU005</author>
  </authors>
  <commentList>
    <comment ref="DP9" authorId="0" shapeId="0">
      <text>
        <r>
          <rPr>
            <b/>
            <sz val="9"/>
            <color indexed="81"/>
            <rFont val="Tahoma"/>
            <family val="2"/>
          </rPr>
          <t>KPI+ប្រាក់រង្វាន់+AL</t>
        </r>
      </text>
    </comment>
  </commentList>
</comments>
</file>

<file path=xl/sharedStrings.xml><?xml version="1.0" encoding="utf-8"?>
<sst xmlns="http://schemas.openxmlformats.org/spreadsheetml/2006/main" count="17702" uniqueCount="1301">
  <si>
    <t>编号</t>
    <phoneticPr fontId="2" type="noConversion"/>
  </si>
  <si>
    <t>工号</t>
    <phoneticPr fontId="2" type="noConversion"/>
  </si>
  <si>
    <t>底薪</t>
    <phoneticPr fontId="2" type="noConversion"/>
  </si>
  <si>
    <t>出勤</t>
    <phoneticPr fontId="2" type="noConversion"/>
  </si>
  <si>
    <t>应发工资</t>
    <phoneticPr fontId="2" type="noConversion"/>
  </si>
  <si>
    <t>签名</t>
    <phoneticPr fontId="2" type="noConversion"/>
  </si>
  <si>
    <t>姓名</t>
    <phoneticPr fontId="2" type="noConversion"/>
  </si>
  <si>
    <t>ថៃ្ងធ្វើការ</t>
    <phoneticPr fontId="2" type="noConversion"/>
  </si>
  <si>
    <t>ឥតច្បាប់</t>
    <phoneticPr fontId="2" type="noConversion"/>
  </si>
  <si>
    <t>油费</t>
    <phoneticPr fontId="2" type="noConversion"/>
  </si>
  <si>
    <t>奖金</t>
  </si>
  <si>
    <t>上班时间</t>
    <phoneticPr fontId="2" type="noConversion"/>
  </si>
  <si>
    <t>旷工</t>
    <phoneticPr fontId="2" type="noConversion"/>
  </si>
  <si>
    <t>进厂日期</t>
    <phoneticPr fontId="2" type="noConversion"/>
  </si>
  <si>
    <t>អត្តលេខ</t>
  </si>
  <si>
    <t>ប្រាក់ខែគោល</t>
  </si>
  <si>
    <t>ម៉ោងថែម​ (h)</t>
  </si>
  <si>
    <t>ប្រាក់ថែមម៉ោង</t>
  </si>
  <si>
    <t>ប្រាក់ខែ</t>
  </si>
  <si>
    <t>ប្រាក់ខែ គិតបុង</t>
  </si>
  <si>
    <t>ប្រាក់ខែជាក់ស្តែង</t>
  </si>
  <si>
    <t>ហត្ថលេខា</t>
  </si>
  <si>
    <t>ប្រាក់ខែ សរុប</t>
  </si>
  <si>
    <t>ថ្ងៃខែចូល ធ្វើការ</t>
  </si>
  <si>
    <t>សំរាក</t>
  </si>
  <si>
    <t>ប្រាក់សហជីព</t>
  </si>
  <si>
    <t>ប្រាក់រង្វាន់</t>
  </si>
  <si>
    <t xml:space="preserve">全勤 </t>
  </si>
  <si>
    <t>(1x1.5)</t>
  </si>
  <si>
    <t>(1x2)</t>
  </si>
  <si>
    <t>ថ្លៃធ្វើដំនើរ</t>
  </si>
  <si>
    <t>（小時）</t>
    <phoneticPr fontId="2" type="noConversion"/>
  </si>
  <si>
    <t>放假</t>
    <phoneticPr fontId="2" type="noConversion"/>
  </si>
  <si>
    <t>实际发工资</t>
  </si>
  <si>
    <t>放假</t>
  </si>
  <si>
    <t>工资</t>
  </si>
  <si>
    <t>总工资</t>
  </si>
  <si>
    <t>记件工资</t>
  </si>
  <si>
    <t>假期金</t>
    <phoneticPr fontId="2" type="noConversion"/>
  </si>
  <si>
    <t>ឈ្មោះ</t>
    <phoneticPr fontId="2" type="noConversion"/>
  </si>
  <si>
    <t>1x3</t>
  </si>
  <si>
    <t>1x1.5</t>
  </si>
  <si>
    <t>1x2</t>
  </si>
  <si>
    <t>បុណ្យ</t>
  </si>
  <si>
    <t>ប្រាក់ខែ​​ទទួលបាន</t>
  </si>
  <si>
    <t>5%薪资</t>
  </si>
  <si>
    <t>ប្រាក់ខែ5%</t>
  </si>
  <si>
    <t>ប្រាក់ថែមម៉ោង6+8</t>
  </si>
  <si>
    <t>អតីតភាព</t>
  </si>
  <si>
    <t>津贴</t>
  </si>
  <si>
    <t>ច្បាប់ពិសេស</t>
  </si>
  <si>
    <t>រង្វាន់ប្រចាំខែ</t>
  </si>
  <si>
    <t>ចំនួនថ្ងៃច្បាប់</t>
  </si>
  <si>
    <t>特殊请假</t>
  </si>
  <si>
    <t>ច្បាប់ឈឺ</t>
  </si>
  <si>
    <t>ឈឺ</t>
  </si>
  <si>
    <t>ពិសេស</t>
  </si>
  <si>
    <t>美金</t>
  </si>
  <si>
    <t>ប្រាក់ជំនាញ</t>
  </si>
  <si>
    <t>ប្រាក់តួនាទី</t>
  </si>
  <si>
    <t>枝术奖金1</t>
  </si>
  <si>
    <t>岗位奖金</t>
  </si>
  <si>
    <t>ច្បាប់</t>
  </si>
  <si>
    <t>អត់ច្បាប់</t>
  </si>
  <si>
    <t>ចូលថ្មី</t>
  </si>
  <si>
    <t>钱张数</t>
    <phoneticPr fontId="1" type="noConversion"/>
  </si>
  <si>
    <t>100$</t>
    <phoneticPr fontId="1" type="noConversion"/>
  </si>
  <si>
    <t>50$</t>
    <phoneticPr fontId="1" type="noConversion"/>
  </si>
  <si>
    <t>20$</t>
    <phoneticPr fontId="1" type="noConversion"/>
  </si>
  <si>
    <t>10$</t>
    <phoneticPr fontId="1" type="noConversion"/>
  </si>
  <si>
    <t>5$</t>
    <phoneticPr fontId="1" type="noConversion"/>
  </si>
  <si>
    <t>1$</t>
    <phoneticPr fontId="1" type="noConversion"/>
  </si>
  <si>
    <t>1000R</t>
    <phoneticPr fontId="1" type="noConversion"/>
  </si>
  <si>
    <t>500R</t>
    <phoneticPr fontId="1" type="noConversion"/>
  </si>
  <si>
    <t>100R</t>
    <phoneticPr fontId="1" type="noConversion"/>
  </si>
  <si>
    <t>កាត់ថ្ងៃ</t>
  </si>
  <si>
    <t>អ្នកធ្វើការពេញខែ</t>
  </si>
  <si>
    <t>ប្រាក់បុណ្យ</t>
  </si>
  <si>
    <t>ប្រាក់ជាក់ស្តែង</t>
  </si>
  <si>
    <t>ប្រាក់​​ទទួលបាន</t>
  </si>
  <si>
    <t>x 1.5</t>
  </si>
  <si>
    <t>x 2</t>
  </si>
  <si>
    <t>L1</t>
  </si>
  <si>
    <t>ប្រាក់រង្វាន់ទៀងទាត់</t>
  </si>
  <si>
    <t>ល.រ</t>
    <phoneticPr fontId="2" type="noConversion"/>
  </si>
  <si>
    <t>ឈ្មោះ</t>
    <phoneticPr fontId="2" type="noConversion"/>
  </si>
  <si>
    <t>អត្តលេខ</t>
    <phoneticPr fontId="2" type="noConversion"/>
  </si>
  <si>
    <t>ប្រាក់ខែគោល</t>
    <phoneticPr fontId="2" type="noConversion"/>
  </si>
  <si>
    <t>ចំនួនថ្ងៃច្បាប់</t>
    <phoneticPr fontId="2" type="noConversion"/>
  </si>
  <si>
    <t>ច្បាប់ពិសេស</t>
    <phoneticPr fontId="2" type="noConversion"/>
  </si>
  <si>
    <t>ច្បាប់ឈឺ</t>
    <phoneticPr fontId="2" type="noConversion"/>
  </si>
  <si>
    <t>បុណ្យ</t>
    <phoneticPr fontId="2" type="noConversion"/>
  </si>
  <si>
    <t>ម៉ោងថែម​ (h)</t>
    <phoneticPr fontId="2" type="noConversion"/>
  </si>
  <si>
    <t>ប្រាក់ថែមម៉ោង</t>
    <phoneticPr fontId="2" type="noConversion"/>
  </si>
  <si>
    <t>កាត់ប្រាក់ខ្ចី</t>
    <phoneticPr fontId="2" type="noConversion"/>
  </si>
  <si>
    <t>编号</t>
    <phoneticPr fontId="2" type="noConversion"/>
  </si>
  <si>
    <t>姓名</t>
    <phoneticPr fontId="2" type="noConversion"/>
  </si>
  <si>
    <t>进厂日期</t>
    <phoneticPr fontId="2" type="noConversion"/>
  </si>
  <si>
    <t>底薪</t>
    <phoneticPr fontId="2" type="noConversion"/>
  </si>
  <si>
    <t>上班时间</t>
    <phoneticPr fontId="2" type="noConversion"/>
  </si>
  <si>
    <t>天假</t>
    <phoneticPr fontId="2" type="noConversion"/>
  </si>
  <si>
    <t>旷工</t>
    <phoneticPr fontId="2" type="noConversion"/>
  </si>
  <si>
    <t>放假</t>
    <phoneticPr fontId="2" type="noConversion"/>
  </si>
  <si>
    <t>出勤</t>
    <phoneticPr fontId="2" type="noConversion"/>
  </si>
  <si>
    <t>特殊请假</t>
    <phoneticPr fontId="2" type="noConversion"/>
  </si>
  <si>
    <t>病假</t>
    <phoneticPr fontId="2" type="noConversion"/>
  </si>
  <si>
    <t>假期</t>
    <phoneticPr fontId="2" type="noConversion"/>
  </si>
  <si>
    <t>（小時）</t>
    <phoneticPr fontId="2" type="noConversion"/>
  </si>
  <si>
    <t>加班费</t>
    <phoneticPr fontId="2" type="noConversion"/>
  </si>
  <si>
    <t>假期金</t>
    <phoneticPr fontId="2" type="noConversion"/>
  </si>
  <si>
    <t>油费</t>
    <phoneticPr fontId="2" type="noConversion"/>
  </si>
  <si>
    <t>扣款</t>
    <phoneticPr fontId="2" type="noConversion"/>
  </si>
  <si>
    <t>签名</t>
    <phoneticPr fontId="2" type="noConversion"/>
  </si>
  <si>
    <t>序号</t>
    <phoneticPr fontId="1" type="noConversion"/>
  </si>
  <si>
    <t>部门</t>
    <phoneticPr fontId="1" type="noConversion"/>
  </si>
  <si>
    <t>签名</t>
    <phoneticPr fontId="1" type="noConversion"/>
  </si>
  <si>
    <t>备注</t>
  </si>
  <si>
    <t>合计：</t>
    <phoneticPr fontId="1" type="noConversion"/>
  </si>
  <si>
    <t>總金額</t>
  </si>
  <si>
    <t>全厂平均工资</t>
  </si>
  <si>
    <t>财务:</t>
  </si>
  <si>
    <t>人事部:</t>
    <phoneticPr fontId="2" type="noConversion"/>
  </si>
  <si>
    <t xml:space="preserve"> 厂长签名:</t>
  </si>
  <si>
    <t>总经理:</t>
  </si>
  <si>
    <t>ក្រុម</t>
    <phoneticPr fontId="2" type="noConversion"/>
  </si>
  <si>
    <t>組</t>
  </si>
  <si>
    <t>別</t>
    <phoneticPr fontId="2" type="noConversion"/>
  </si>
  <si>
    <t>ផ្នែក</t>
    <phoneticPr fontId="2" type="noConversion"/>
  </si>
  <si>
    <t>ដុល្លា</t>
    <phoneticPr fontId="17" type="noConversion"/>
  </si>
  <si>
    <t>រៀល</t>
    <phoneticPr fontId="17" type="noConversion"/>
  </si>
  <si>
    <t>ប្រាក់ត្រូវបើក</t>
    <phoneticPr fontId="17" type="noConversion"/>
  </si>
  <si>
    <t>រៀល</t>
    <phoneticPr fontId="2" type="noConversion"/>
  </si>
  <si>
    <t>ប្រាក់ត្រូវបើក</t>
    <phoneticPr fontId="2" type="noConversion"/>
  </si>
  <si>
    <t>ដុល្លា</t>
    <phoneticPr fontId="2" type="noConversion"/>
  </si>
  <si>
    <t>美元</t>
  </si>
  <si>
    <t>柬币</t>
  </si>
  <si>
    <t>应发工资</t>
    <phoneticPr fontId="2" type="noConversion"/>
  </si>
  <si>
    <t>应发工资</t>
    <phoneticPr fontId="2" type="noConversion"/>
  </si>
  <si>
    <t>សរុបប្រាក់ខែគិតបុង/ ម៉ោង</t>
  </si>
  <si>
    <t>ប្រាក់ខែគិតម៉ោង</t>
  </si>
  <si>
    <t>ប្រាក់ខែគិតបុង</t>
  </si>
  <si>
    <t>សរុបប្រាក់ខែគិតម៉ោង/បុង</t>
  </si>
  <si>
    <t>计件总工资</t>
  </si>
  <si>
    <t>时间总工资</t>
  </si>
  <si>
    <t>ស្ថានភាពគ្រួសារ</t>
  </si>
  <si>
    <t>ទឹកប្រាក់</t>
  </si>
  <si>
    <t>សហពន្ធ័</t>
  </si>
  <si>
    <t>កូនក្នុងបន្ទុក</t>
  </si>
  <si>
    <t>配偶</t>
  </si>
  <si>
    <t>未成年子女</t>
  </si>
  <si>
    <t>ប្រាក់ឈ្នួល មូលដ្ធាន គិតពន្ធ</t>
  </si>
  <si>
    <t>计税工资</t>
  </si>
  <si>
    <t>ពន្ធលើប្រាក់ឈ្នួល</t>
  </si>
  <si>
    <t>税工资</t>
  </si>
  <si>
    <t>អត្រាពន្ធ</t>
  </si>
  <si>
    <t>税率</t>
  </si>
  <si>
    <t>人数</t>
  </si>
  <si>
    <t>ប្រាក់ថ្ងៃបុណ្យ</t>
  </si>
  <si>
    <t>保险</t>
  </si>
  <si>
    <t>工人</t>
  </si>
  <si>
    <t>កាត់ប្រាក់បង់ បសស</t>
  </si>
  <si>
    <t>ថ្ងៃ</t>
  </si>
  <si>
    <t>ខែ</t>
  </si>
  <si>
    <t>ឆ្នាំ</t>
  </si>
  <si>
    <t>ថ្ងៃខែបច្ចុប្បន្ន</t>
  </si>
  <si>
    <t>ថ្ងៃខែចូលធ្វើការ</t>
  </si>
  <si>
    <t>កាលបរិច្ឆេទ</t>
  </si>
  <si>
    <t>ប្រាក់ឈ្នួលសរុប</t>
  </si>
  <si>
    <t>工资总额</t>
  </si>
  <si>
    <t>加班时间</t>
  </si>
  <si>
    <t>ចំនួនថ្ងៃធ្វើការ</t>
  </si>
  <si>
    <t>ប្រាក់ សំរាក 50%</t>
  </si>
  <si>
    <t>សំរាក 50%</t>
  </si>
  <si>
    <t>MIMASU INDUSTRIES (CAMBODIA) CO., LTD</t>
  </si>
  <si>
    <t>តូនាទី</t>
  </si>
  <si>
    <t>职位</t>
  </si>
  <si>
    <t>មីម៉ាស៊ូ អ៊ិនដាសស្រ្ទី (ខេមបូឌា) ឯ.ក</t>
  </si>
  <si>
    <t>ប្រាក់ឈ្នួលគិតជាប្រាក់រៀល</t>
  </si>
  <si>
    <t>ទាយជ្ជទានសហព័ន្ធនិងកូនក្នុងបន្ទុក</t>
  </si>
  <si>
    <t>អត្រានៃការជាប់ពន្ធ</t>
  </si>
  <si>
    <t>ប្រាក់លម្អៀង</t>
  </si>
  <si>
    <t>ប្រាក់ជាប់ន្ធ</t>
  </si>
  <si>
    <t>ក្រុម1</t>
  </si>
  <si>
    <t>ក្រុម១/ L1</t>
  </si>
  <si>
    <t>ក្រុម២/ L2</t>
  </si>
  <si>
    <t>ក្រុម៣/ L3</t>
  </si>
  <si>
    <t>ក្រុម៤/ L4</t>
  </si>
  <si>
    <t>ក្រុម៥/ L5</t>
  </si>
  <si>
    <t>ក្រុម៦/ L6</t>
  </si>
  <si>
    <t>ក្រុម៨/ L8</t>
  </si>
  <si>
    <t>តុកាត់/ Cutting</t>
  </si>
  <si>
    <t>ជាងម៉ាស៊ីន/ Machanic</t>
  </si>
  <si>
    <t>ជាងភ្លើង/ Electrician</t>
  </si>
  <si>
    <t>អនាម័យ/ Cleaner</t>
  </si>
  <si>
    <t>ជនបរទេស/ Foreigner</t>
  </si>
  <si>
    <t>បុគ្គលិក/ Staff</t>
  </si>
  <si>
    <t>ក្រុម១ / L1</t>
  </si>
  <si>
    <t>អវត្តមាន</t>
  </si>
  <si>
    <t>ប្រាក់ 5%</t>
  </si>
  <si>
    <t>កាត់ប្រាក់ខ្ចី</t>
  </si>
  <si>
    <t>ក្រុម២ / L2</t>
  </si>
  <si>
    <t>ក្រុម៣ / L3</t>
  </si>
  <si>
    <t>ក្រុម៤ / L4</t>
  </si>
  <si>
    <t>ក្រុម៥ / L5</t>
  </si>
  <si>
    <t>ក្រុម៦ / L6</t>
  </si>
  <si>
    <t>ក្រុម៨ / L8</t>
  </si>
  <si>
    <t>ជាងភ្លើង / EL</t>
  </si>
  <si>
    <t>អនាម័យ / CL</t>
  </si>
  <si>
    <t>បុគ្គលិក / OFFICE</t>
  </si>
  <si>
    <t>ជនបរទេស / Foreigner</t>
  </si>
  <si>
    <t>ល-រ</t>
  </si>
  <si>
    <t>ក្រុម/ផ្នែក</t>
  </si>
  <si>
    <t>ចំនួនកម្មករ</t>
  </si>
  <si>
    <t>ប្រាក់ដុល្លារ</t>
  </si>
  <si>
    <t>ប្រាក់រៀល</t>
  </si>
  <si>
    <t>扣款</t>
  </si>
  <si>
    <t>ផ្សេងៗ</t>
  </si>
  <si>
    <t>ក្រុម2</t>
  </si>
  <si>
    <t>ក្រុម3</t>
  </si>
  <si>
    <t>ក្រុម4</t>
  </si>
  <si>
    <t>ក្រុម5</t>
  </si>
  <si>
    <t>ក្រុម6</t>
  </si>
  <si>
    <t>ក្រុម8</t>
  </si>
  <si>
    <t>តុកាត់</t>
  </si>
  <si>
    <t>QC</t>
  </si>
  <si>
    <t>MC</t>
  </si>
  <si>
    <t>EL</t>
  </si>
  <si>
    <t>CL</t>
  </si>
  <si>
    <t>បរទេស</t>
  </si>
  <si>
    <t>លាឈប់</t>
  </si>
  <si>
    <t>បំណាច់ឆ្នាំ</t>
  </si>
  <si>
    <t>ប្រាក់បំណាច់ឆ្នាំ</t>
  </si>
  <si>
    <t>ប្រើបំណាច់ឆ្នាំ</t>
  </si>
  <si>
    <t>L2</t>
  </si>
  <si>
    <t>L3</t>
  </si>
  <si>
    <t>L4</t>
  </si>
  <si>
    <t>L5</t>
  </si>
  <si>
    <t>L6</t>
  </si>
  <si>
    <t>L8</t>
  </si>
  <si>
    <t>CUT</t>
  </si>
  <si>
    <t>OFFICE</t>
  </si>
  <si>
    <t>លេខគណនេយ្យ</t>
  </si>
  <si>
    <t>Bank Account</t>
  </si>
  <si>
    <t>ប្រាក់ខែបើកលើកទី១</t>
  </si>
  <si>
    <t>第一薪水</t>
  </si>
  <si>
    <t>ប្រាក់ខែបានបើកលើកទី១</t>
  </si>
  <si>
    <t>ចេញមុនម៉ោង</t>
  </si>
  <si>
    <t>飯費</t>
  </si>
  <si>
    <t>ប្រាក់បាយថ្ងៃត្រង់</t>
  </si>
  <si>
    <t>ប្រាក់បាយបន្ថែមម៉ោង</t>
  </si>
  <si>
    <t>加班的飯費</t>
  </si>
  <si>
    <t>工会</t>
  </si>
  <si>
    <t>工會金</t>
  </si>
  <si>
    <t>KPI</t>
  </si>
  <si>
    <t>AL</t>
  </si>
  <si>
    <t>វេចខ្ចប់១/ Packing1</t>
  </si>
  <si>
    <t>វេចខ្ចប់២/ Packing2</t>
  </si>
  <si>
    <t>PK1</t>
  </si>
  <si>
    <t>PK2</t>
  </si>
  <si>
    <t>លុយបាយ</t>
  </si>
  <si>
    <t>ប្រាក់ផ្សេងៗ</t>
  </si>
  <si>
    <t>អត្រាប្តូរប្រាក់បសសៈ</t>
  </si>
  <si>
    <t>គណនាបសស</t>
  </si>
  <si>
    <t>工人 保险</t>
  </si>
  <si>
    <t>កាត់ប្រាក់ បសស</t>
  </si>
  <si>
    <t>2000R</t>
  </si>
  <si>
    <t>អត្រា%នៃការជាប់ពន្ធ</t>
  </si>
  <si>
    <t>OFF</t>
  </si>
  <si>
    <t>年假</t>
  </si>
  <si>
    <t>ក្រុមតុកាត់ / CUT</t>
  </si>
  <si>
    <t>ក្រុមវេចខ្ចប់១ / PK1</t>
  </si>
  <si>
    <t>ក្រុមវេចខ្ចប់២ / PK2</t>
  </si>
  <si>
    <t>ជាងមាស៊ីន / MC</t>
  </si>
  <si>
    <t>ID1236</t>
  </si>
  <si>
    <t>ID1237</t>
  </si>
  <si>
    <t>ID1267</t>
  </si>
  <si>
    <t>ID1409</t>
  </si>
  <si>
    <t>ID1432</t>
  </si>
  <si>
    <t>ID1464</t>
  </si>
  <si>
    <t>ID1491</t>
  </si>
  <si>
    <t>ID1544</t>
  </si>
  <si>
    <t>ID1567</t>
  </si>
  <si>
    <t>ID1588</t>
  </si>
  <si>
    <t>ID1589</t>
  </si>
  <si>
    <t>ID1590</t>
  </si>
  <si>
    <t>ID1592</t>
  </si>
  <si>
    <t>ID1595</t>
  </si>
  <si>
    <t>ID1599</t>
  </si>
  <si>
    <t>ID1600</t>
  </si>
  <si>
    <t>ID1602</t>
  </si>
  <si>
    <t>ID1606</t>
  </si>
  <si>
    <t>ID1610</t>
  </si>
  <si>
    <t>ID1621</t>
  </si>
  <si>
    <t>ID1630</t>
  </si>
  <si>
    <t>ID1633</t>
  </si>
  <si>
    <t>ID1639</t>
  </si>
  <si>
    <t>ID1646</t>
  </si>
  <si>
    <t>ID1670</t>
  </si>
  <si>
    <t>ID1680</t>
  </si>
  <si>
    <t>ID1685</t>
  </si>
  <si>
    <t>ID1778</t>
  </si>
  <si>
    <t>ID1804</t>
  </si>
  <si>
    <t>ID1839</t>
  </si>
  <si>
    <t>ID1844</t>
  </si>
  <si>
    <t>ID1848</t>
  </si>
  <si>
    <t>ID1248</t>
  </si>
  <si>
    <t>ID1287</t>
  </si>
  <si>
    <t>ID1296</t>
  </si>
  <si>
    <t>ID1323</t>
  </si>
  <si>
    <t>ID1391</t>
  </si>
  <si>
    <t>ID1439</t>
  </si>
  <si>
    <t>ID1535</t>
  </si>
  <si>
    <t>ID1538</t>
  </si>
  <si>
    <t>ID1598</t>
  </si>
  <si>
    <t>ID1608</t>
  </si>
  <si>
    <t>ID1609</t>
  </si>
  <si>
    <t>ID1624</t>
  </si>
  <si>
    <t>ID1626</t>
  </si>
  <si>
    <t>ID1627</t>
  </si>
  <si>
    <t>ID1628</t>
  </si>
  <si>
    <t>ID1632</t>
  </si>
  <si>
    <t>ID1642</t>
  </si>
  <si>
    <t>ID1644</t>
  </si>
  <si>
    <t>ID1648</t>
  </si>
  <si>
    <t>ID1651</t>
  </si>
  <si>
    <t>ID1667</t>
  </si>
  <si>
    <t>ID1668</t>
  </si>
  <si>
    <t>ID1681</t>
  </si>
  <si>
    <t>ID1690</t>
  </si>
  <si>
    <t>ID1695</t>
  </si>
  <si>
    <t>ID1709</t>
  </si>
  <si>
    <t>ID1803</t>
  </si>
  <si>
    <t>ID1823</t>
  </si>
  <si>
    <t>ID1830</t>
  </si>
  <si>
    <t>ID1850</t>
  </si>
  <si>
    <t>ID1860</t>
  </si>
  <si>
    <t>ID1229</t>
  </si>
  <si>
    <t>ID1255</t>
  </si>
  <si>
    <t>ID1265</t>
  </si>
  <si>
    <t>ID1351</t>
  </si>
  <si>
    <t>ID1365</t>
  </si>
  <si>
    <t>ID1408</t>
  </si>
  <si>
    <t>ID1495</t>
  </si>
  <si>
    <t>ID1503</t>
  </si>
  <si>
    <t>ID1516</t>
  </si>
  <si>
    <t>ID1529</t>
  </si>
  <si>
    <t>ID1532</t>
  </si>
  <si>
    <t>ID1572</t>
  </si>
  <si>
    <t>ID1622</t>
  </si>
  <si>
    <t>ID1623</t>
  </si>
  <si>
    <t>ID1625</t>
  </si>
  <si>
    <t>ID1629</t>
  </si>
  <si>
    <t>ID1631</t>
  </si>
  <si>
    <t>ID1635</t>
  </si>
  <si>
    <t>ID1637</t>
  </si>
  <si>
    <t>ID1641</t>
  </si>
  <si>
    <t>ID1647</t>
  </si>
  <si>
    <t>ID1649</t>
  </si>
  <si>
    <t>ID1713</t>
  </si>
  <si>
    <t>ID1715</t>
  </si>
  <si>
    <t>ID1730</t>
  </si>
  <si>
    <t>ID1750</t>
  </si>
  <si>
    <t>ID1774</t>
  </si>
  <si>
    <t>ID1775</t>
  </si>
  <si>
    <t>ID1806</t>
  </si>
  <si>
    <t>ID1826</t>
  </si>
  <si>
    <t>ID1851</t>
  </si>
  <si>
    <t>ID1262</t>
  </si>
  <si>
    <t>ID1272</t>
  </si>
  <si>
    <t>ID1285</t>
  </si>
  <si>
    <t>ID1426</t>
  </si>
  <si>
    <t>ID1477</t>
  </si>
  <si>
    <t>ID1566</t>
  </si>
  <si>
    <t>ID1583</t>
  </si>
  <si>
    <t>ID1591</t>
  </si>
  <si>
    <t>ID1597</t>
  </si>
  <si>
    <t>ID1601</t>
  </si>
  <si>
    <t>ID1603</t>
  </si>
  <si>
    <t>ID1605</t>
  </si>
  <si>
    <t>ID1615</t>
  </si>
  <si>
    <t>ID1640</t>
  </si>
  <si>
    <t>ID1650</t>
  </si>
  <si>
    <t>ID1669</t>
  </si>
  <si>
    <t>ID1671</t>
  </si>
  <si>
    <t>ID1675</t>
  </si>
  <si>
    <t>ID1684</t>
  </si>
  <si>
    <t>ID1710</t>
  </si>
  <si>
    <t>ID1711</t>
  </si>
  <si>
    <t>ID1729</t>
  </si>
  <si>
    <t>ID1746</t>
  </si>
  <si>
    <t>ID1751</t>
  </si>
  <si>
    <t>ID1756</t>
  </si>
  <si>
    <t>ID1758</t>
  </si>
  <si>
    <t>ID1773</t>
  </si>
  <si>
    <t>ID1776</t>
  </si>
  <si>
    <t>ID1833</t>
  </si>
  <si>
    <t>ID1266</t>
  </si>
  <si>
    <t>ID1286</t>
  </si>
  <si>
    <t>ID1336</t>
  </si>
  <si>
    <t>ID1337</t>
  </si>
  <si>
    <t>ID1377</t>
  </si>
  <si>
    <t>ID1430</t>
  </si>
  <si>
    <t>ID1447</t>
  </si>
  <si>
    <t>ID1474</t>
  </si>
  <si>
    <t>ID1540</t>
  </si>
  <si>
    <t>ID1550</t>
  </si>
  <si>
    <t>ID1581</t>
  </si>
  <si>
    <t>ID1612</t>
  </si>
  <si>
    <t>ID1617</t>
  </si>
  <si>
    <t>ID1643</t>
  </si>
  <si>
    <t>ID1727</t>
  </si>
  <si>
    <t>ID1735</t>
  </si>
  <si>
    <t>ID1762</t>
  </si>
  <si>
    <t>ID1777</t>
  </si>
  <si>
    <t>ID1797</t>
  </si>
  <si>
    <t>ID1798</t>
  </si>
  <si>
    <t>ID1799</t>
  </si>
  <si>
    <t>ID1800</t>
  </si>
  <si>
    <t>ID1801</t>
  </si>
  <si>
    <t>ID1802</t>
  </si>
  <si>
    <t>ID1813</t>
  </si>
  <si>
    <t>ID1814</t>
  </si>
  <si>
    <t>ID1818</t>
  </si>
  <si>
    <t>ID1819</t>
  </si>
  <si>
    <t>ID1821</t>
  </si>
  <si>
    <t>ID1840</t>
  </si>
  <si>
    <t>ID1842</t>
  </si>
  <si>
    <t>ID1859</t>
  </si>
  <si>
    <t>ID1315</t>
  </si>
  <si>
    <t>ID1370</t>
  </si>
  <si>
    <t>ID1399</t>
  </si>
  <si>
    <t>ID1413</t>
  </si>
  <si>
    <t>ID1415</t>
  </si>
  <si>
    <t>ID1419</t>
  </si>
  <si>
    <t>ID1422</t>
  </si>
  <si>
    <t>ID1423</t>
  </si>
  <si>
    <t>ID1427</t>
  </si>
  <si>
    <t>ID1428</t>
  </si>
  <si>
    <t>ID1429</t>
  </si>
  <si>
    <t>ID1461</t>
  </si>
  <si>
    <t>ID1498</t>
  </si>
  <si>
    <t>ID1506</t>
  </si>
  <si>
    <t>ID1534</t>
  </si>
  <si>
    <t>ID1654</t>
  </si>
  <si>
    <t>ID1700</t>
  </si>
  <si>
    <t>ID1703</t>
  </si>
  <si>
    <t>ID1704</t>
  </si>
  <si>
    <t>ID1755</t>
  </si>
  <si>
    <t>ID1784</t>
  </si>
  <si>
    <t>ID1787</t>
  </si>
  <si>
    <t>ID1796</t>
  </si>
  <si>
    <t>ID1824</t>
  </si>
  <si>
    <t>ID1829</t>
  </si>
  <si>
    <t>ID1831</t>
  </si>
  <si>
    <t>ID1838</t>
  </si>
  <si>
    <t>ID1857</t>
  </si>
  <si>
    <t>ID1858</t>
  </si>
  <si>
    <t>ID1260</t>
  </si>
  <si>
    <t>ID1282</t>
  </si>
  <si>
    <t>ID1284</t>
  </si>
  <si>
    <t>ID1342</t>
  </si>
  <si>
    <t>ID1403</t>
  </si>
  <si>
    <t>ID1424</t>
  </si>
  <si>
    <t>ID1509</t>
  </si>
  <si>
    <t>ID1607</t>
  </si>
  <si>
    <t>ID1660</t>
  </si>
  <si>
    <t>ID1661</t>
  </si>
  <si>
    <t>ID1743</t>
  </si>
  <si>
    <t>ID1763</t>
  </si>
  <si>
    <t>ID1772</t>
  </si>
  <si>
    <t>ID1791</t>
  </si>
  <si>
    <t>ID1808</t>
  </si>
  <si>
    <t>ID1852</t>
  </si>
  <si>
    <t>ID1861</t>
  </si>
  <si>
    <t>ID20018</t>
  </si>
  <si>
    <t>ID1568</t>
  </si>
  <si>
    <t>ID1593</t>
  </si>
  <si>
    <t>ID1645</t>
  </si>
  <si>
    <t>ID1747</t>
  </si>
  <si>
    <t>ID1759</t>
  </si>
  <si>
    <t>ID1825</t>
  </si>
  <si>
    <t>ID1827</t>
  </si>
  <si>
    <t>ID1843</t>
  </si>
  <si>
    <t>ID1245</t>
  </si>
  <si>
    <t>ID1375</t>
  </si>
  <si>
    <t>ID1421</t>
  </si>
  <si>
    <t>ID1497</t>
  </si>
  <si>
    <t>ID1562</t>
  </si>
  <si>
    <t>ID1682</t>
  </si>
  <si>
    <t>ID1714</t>
  </si>
  <si>
    <t>ID1786</t>
  </si>
  <si>
    <t>ID1243</t>
  </si>
  <si>
    <t>ID1374</t>
  </si>
  <si>
    <t>ID1400</t>
  </si>
  <si>
    <t>ID1425</t>
  </si>
  <si>
    <t>ID1449</t>
  </si>
  <si>
    <t>ID1467</t>
  </si>
  <si>
    <t>ID1584</t>
  </si>
  <si>
    <t>ID1596</t>
  </si>
  <si>
    <t>ID1652</t>
  </si>
  <si>
    <t>ID1722</t>
  </si>
  <si>
    <t>ID1731</t>
  </si>
  <si>
    <t>ID1771</t>
  </si>
  <si>
    <t>ID1779</t>
  </si>
  <si>
    <t>ID1783</t>
  </si>
  <si>
    <t>ID1866</t>
  </si>
  <si>
    <t>ID20016</t>
  </si>
  <si>
    <t>ID20022</t>
  </si>
  <si>
    <t>ID20023</t>
  </si>
  <si>
    <t>ID20015</t>
  </si>
  <si>
    <t>ID20017</t>
  </si>
  <si>
    <t>ID1726</t>
  </si>
  <si>
    <t>ID1862</t>
  </si>
  <si>
    <t>ID20013</t>
  </si>
  <si>
    <t>ID20014</t>
  </si>
  <si>
    <t>ID20019</t>
  </si>
  <si>
    <t>ID20020</t>
  </si>
  <si>
    <t>ID20021</t>
  </si>
  <si>
    <t>01</t>
  </si>
  <si>
    <t>02</t>
  </si>
  <si>
    <t>04</t>
  </si>
  <si>
    <t>07</t>
  </si>
  <si>
    <t>08</t>
  </si>
  <si>
    <t>09</t>
  </si>
  <si>
    <t>0.5</t>
  </si>
  <si>
    <t>1</t>
  </si>
  <si>
    <t>3</t>
  </si>
  <si>
    <t>2</t>
  </si>
  <si>
    <t>3.5</t>
  </si>
  <si>
    <t>1.5</t>
  </si>
  <si>
    <t>ID1868</t>
  </si>
  <si>
    <t>2.5</t>
  </si>
  <si>
    <t>7</t>
  </si>
  <si>
    <t>ID1870</t>
  </si>
  <si>
    <t>ID1871</t>
  </si>
  <si>
    <t>ID1872</t>
  </si>
  <si>
    <t>ID1873</t>
  </si>
  <si>
    <t>6</t>
  </si>
  <si>
    <t>4</t>
  </si>
  <si>
    <t>8</t>
  </si>
  <si>
    <t>ID1869</t>
  </si>
  <si>
    <t>ID1867</t>
  </si>
  <si>
    <t>ID20012</t>
  </si>
  <si>
    <t>LIN CHIA WUEI</t>
  </si>
  <si>
    <t>XIA ZHENQING</t>
  </si>
  <si>
    <t>CHENG ZHILAN</t>
  </si>
  <si>
    <t>HE XINLIANG</t>
  </si>
  <si>
    <t>YANG BUQIN</t>
  </si>
  <si>
    <t>SHI AIHONG</t>
  </si>
  <si>
    <t>ខាត់ សេរី</t>
  </si>
  <si>
    <t>KHATH SEREY</t>
  </si>
  <si>
    <t>ឌី ចាន់ធី</t>
  </si>
  <si>
    <t>DY CHANTHY</t>
  </si>
  <si>
    <t>ឡុង ស៊ីនួន</t>
  </si>
  <si>
    <t>LONG SINUON</t>
  </si>
  <si>
    <t>មូល ប៊ុនធឿន</t>
  </si>
  <si>
    <t>MOL BUNTHOEUN</t>
  </si>
  <si>
    <t>បូ សំណាង</t>
  </si>
  <si>
    <t>BO SAMNANG</t>
  </si>
  <si>
    <t>ទង ធឿន</t>
  </si>
  <si>
    <t>TORNG THOEURN</t>
  </si>
  <si>
    <t>ឡុង ប៊ុនថន</t>
  </si>
  <si>
    <t>LONG BUNTHORN</t>
  </si>
  <si>
    <t>ឆែម ស្រីណុច</t>
  </si>
  <si>
    <t>CHHEM SREYNOCH</t>
  </si>
  <si>
    <t>រិន សុជាតិ</t>
  </si>
  <si>
    <t>RIN SOCHEAT</t>
  </si>
  <si>
    <t>ច្រឹក ស៊ីថៃ</t>
  </si>
  <si>
    <t>CHROEK SYTHAI</t>
  </si>
  <si>
    <t>ឈឿន សេងលី</t>
  </si>
  <si>
    <t>CHHOEURN SENGLY</t>
  </si>
  <si>
    <t>ទ្រី ម៉េងហៀង</t>
  </si>
  <si>
    <t>TRY MENGHEANG</t>
  </si>
  <si>
    <t>ម៉ុល ស្រីពៅ</t>
  </si>
  <si>
    <t>MUL SREYPOV</t>
  </si>
  <si>
    <t>យឿន ខេង</t>
  </si>
  <si>
    <t>YOEURN KHENG</t>
  </si>
  <si>
    <t>សំណាង វ៉ៃ</t>
  </si>
  <si>
    <t>SAMNANG VAI</t>
  </si>
  <si>
    <t>ឃឹម ស្រីហុំ</t>
  </si>
  <si>
    <t>KHOEM SREY HOM</t>
  </si>
  <si>
    <t>គង់ ធីតា</t>
  </si>
  <si>
    <t>KONG THIDA</t>
  </si>
  <si>
    <t>អ៊ឹម ស្រីនាង</t>
  </si>
  <si>
    <t>OEM SREYNEANG</t>
  </si>
  <si>
    <t>នី បញ្ញា</t>
  </si>
  <si>
    <t>NY PANHA</t>
  </si>
  <si>
    <t>វៀន អាំ</t>
  </si>
  <si>
    <t>VEAN AM</t>
  </si>
  <si>
    <t>រុំ សាវឿន</t>
  </si>
  <si>
    <t>RUM SAVOEUN</t>
  </si>
  <si>
    <t>ទុំ ស្រស់</t>
  </si>
  <si>
    <t>TUM SRORS</t>
  </si>
  <si>
    <t>យឹម ណាវី</t>
  </si>
  <si>
    <t>YOEM NAVY</t>
  </si>
  <si>
    <t>សុខ និច</t>
  </si>
  <si>
    <t>SOK NICH</t>
  </si>
  <si>
    <t>ជួន ស្រីនាថ</t>
  </si>
  <si>
    <t>CHUON SREYNEAT</t>
  </si>
  <si>
    <t>បឿន ចាន់រិត</t>
  </si>
  <si>
    <t>BOEUN CHANRIT</t>
  </si>
  <si>
    <t>ហៀង លីណា</t>
  </si>
  <si>
    <t>HEANG LINA</t>
  </si>
  <si>
    <t>អ៊ីម សុធា</t>
  </si>
  <si>
    <t>IM SOTHEA</t>
  </si>
  <si>
    <t>គឹម ឈាន</t>
  </si>
  <si>
    <t>KOEM CHHEAN</t>
  </si>
  <si>
    <t>យ៉ែម សីហា</t>
  </si>
  <si>
    <t>YEM SEYHA</t>
  </si>
  <si>
    <t>ស៊ុន សេរីរាជ្យ</t>
  </si>
  <si>
    <t>SON SEREYREACH</t>
  </si>
  <si>
    <t>លីម សុវឿន</t>
  </si>
  <si>
    <t>LIM SOVEOURN</t>
  </si>
  <si>
    <t>សួង សុឃន</t>
  </si>
  <si>
    <t>SUONG SOKHORN</t>
  </si>
  <si>
    <t>នៅ ចន្ថា</t>
  </si>
  <si>
    <t>NOV CHANTHA</t>
  </si>
  <si>
    <t>កាន់ ស៊ីនួន</t>
  </si>
  <si>
    <t>KAN SINUON</t>
  </si>
  <si>
    <t>ក្រេង ចាន់ធឿន</t>
  </si>
  <si>
    <t>KRENG CHANTHOEUN</t>
  </si>
  <si>
    <t>ស៊ីម ឆេងវុន</t>
  </si>
  <si>
    <t>SIM CHHENGVON</t>
  </si>
  <si>
    <t>រស់ ស៊ីណា</t>
  </si>
  <si>
    <t>RUOS SINA</t>
  </si>
  <si>
    <t>រ៉ា ឆវី</t>
  </si>
  <si>
    <t>RA CHHORVY</t>
  </si>
  <si>
    <t>ដឿន ស្រីម៉ុម</t>
  </si>
  <si>
    <t>DOEURN SREYMOM</t>
  </si>
  <si>
    <t>ចាន់ ណារ៉ាក់</t>
  </si>
  <si>
    <t>CHAN NARAK</t>
  </si>
  <si>
    <t>សៅ គន្ធា</t>
  </si>
  <si>
    <t>SAO KUNTHEA</t>
  </si>
  <si>
    <t>ប៉ូច ជី</t>
  </si>
  <si>
    <t>POCH CHI</t>
  </si>
  <si>
    <t>អម ឆៃយ៉ា</t>
  </si>
  <si>
    <t>AM CHHAYA</t>
  </si>
  <si>
    <t>ឆូយ ស្រីខួច</t>
  </si>
  <si>
    <t>Chhouy Sreykhuoch</t>
  </si>
  <si>
    <t>សន សុឃាង</t>
  </si>
  <si>
    <t>SORN SOKHEAG</t>
  </si>
  <si>
    <t>ម៉ុន មន</t>
  </si>
  <si>
    <t>MON MORN</t>
  </si>
  <si>
    <t>រាម ណៃស៊ីម</t>
  </si>
  <si>
    <t>REAM NAY SIM</t>
  </si>
  <si>
    <t>ស៊ីម ស្រីតូច</t>
  </si>
  <si>
    <t>SIM SREY TOCH</t>
  </si>
  <si>
    <t>រស់ គន្ធា</t>
  </si>
  <si>
    <t>RUOS KUNTHEA</t>
  </si>
  <si>
    <t>សឿន សុគន្ធា</t>
  </si>
  <si>
    <t>Soeun Sokunthea</t>
  </si>
  <si>
    <t>ធឿន ពិសី</t>
  </si>
  <si>
    <t>THOEURN PISEY</t>
  </si>
  <si>
    <t>ណេន ស្រីលាក់</t>
  </si>
  <si>
    <t>NEN SREYLEAK</t>
  </si>
  <si>
    <t>ថង ណៃគៀង</t>
  </si>
  <si>
    <t>THORNG NAIKIENG</t>
  </si>
  <si>
    <t>ថង ណៃគីម</t>
  </si>
  <si>
    <t>THORNG NAIKIM</t>
  </si>
  <si>
    <t>គីម ចាន់ណា</t>
  </si>
  <si>
    <t>KIM CHANNA</t>
  </si>
  <si>
    <t>ប៊ុត ស្រីលីន</t>
  </si>
  <si>
    <t>BUTH SREYLIN</t>
  </si>
  <si>
    <t>អៀម​ មករា</t>
  </si>
  <si>
    <t>EAM MAKARA</t>
  </si>
  <si>
    <t>អៀម កក្កដា</t>
  </si>
  <si>
    <t>IEM KAKDA</t>
  </si>
  <si>
    <t>ស៊ីម ស្រីម៉ាច</t>
  </si>
  <si>
    <t>SIM SREYMACH</t>
  </si>
  <si>
    <t>សឿន គឹមសល់</t>
  </si>
  <si>
    <t>SOEURN KIMSAL</t>
  </si>
  <si>
    <t>ថង ណៃហៀង</t>
  </si>
  <si>
    <t>Thorng Naiheang</t>
  </si>
  <si>
    <t>ណុស សៀងវ៉ា</t>
  </si>
  <si>
    <t>NOS SEANGVA</t>
  </si>
  <si>
    <t>ឈួន សុម៉ាលី</t>
  </si>
  <si>
    <t>CHHUON SOMALY</t>
  </si>
  <si>
    <t>ឌីន សុភាន់</t>
  </si>
  <si>
    <t>DIN SOPHORN</t>
  </si>
  <si>
    <t>សែម ឡុង</t>
  </si>
  <si>
    <t>SEM LONG</t>
  </si>
  <si>
    <t>ធឿន សារ៉ុន</t>
  </si>
  <si>
    <t>THOEUN SARON</t>
  </si>
  <si>
    <t>វ៉ិត រដ្ឋសទ្ធា</t>
  </si>
  <si>
    <t>VET ROTHSOTHEA</t>
  </si>
  <si>
    <t>ញ៉ រំដួល</t>
  </si>
  <si>
    <t>NHOR ROMDOL</t>
  </si>
  <si>
    <t>ប៊យ ស្រីដើង</t>
  </si>
  <si>
    <t>BORY SREYDOENG</t>
  </si>
  <si>
    <t>មួន លក្ខិណា</t>
  </si>
  <si>
    <t>MUON LEAKHENA</t>
  </si>
  <si>
    <t>ផល ម៉ី</t>
  </si>
  <si>
    <t>PHAL MEY</t>
  </si>
  <si>
    <t>សែ ស្រីរ័ត្ឋ</t>
  </si>
  <si>
    <t>SEI SREYROT</t>
  </si>
  <si>
    <t>វង់ គឹមឡេង</t>
  </si>
  <si>
    <t>VONG KIMLENG</t>
  </si>
  <si>
    <t>គា បញ្ញា</t>
  </si>
  <si>
    <t>KEA PANHA</t>
  </si>
  <si>
    <t>រុំ ណុប</t>
  </si>
  <si>
    <t>ROM NOB</t>
  </si>
  <si>
    <t>សេង លី</t>
  </si>
  <si>
    <t>SENG LY</t>
  </si>
  <si>
    <t>យ៉ត សាប៉ុន</t>
  </si>
  <si>
    <t>YORT SAPON</t>
  </si>
  <si>
    <t>ញៀន សម្ជស្ស</t>
  </si>
  <si>
    <t>NHEAN SAMPHORS</t>
  </si>
  <si>
    <t>ឆែ ចន្ថា</t>
  </si>
  <si>
    <t>CHHE CHANTHA</t>
  </si>
  <si>
    <t>ម៉ាប់ ចន្នី</t>
  </si>
  <si>
    <t>MAB CHANNY</t>
  </si>
  <si>
    <t>វឿន លី</t>
  </si>
  <si>
    <t>VOEURN LY</t>
  </si>
  <si>
    <t>ឆន ស្រីម៉ៅ</t>
  </si>
  <si>
    <t>CHHORN SREYMAO</t>
  </si>
  <si>
    <t>អ៊ឹង ចាន់ថុល</t>
  </si>
  <si>
    <t>OENG CHANTHOL</t>
  </si>
  <si>
    <t>សាយ កុឡាប</t>
  </si>
  <si>
    <t>SAY KOLAB</t>
  </si>
  <si>
    <t>គង់ សំអាត</t>
  </si>
  <si>
    <t>KONG SAMAT</t>
  </si>
  <si>
    <t>ជិន ស្រីអូន</t>
  </si>
  <si>
    <t>CHEN SREYAUN</t>
  </si>
  <si>
    <t>ជិត ណៃ</t>
  </si>
  <si>
    <t>CHIT NAY</t>
  </si>
  <si>
    <t>ឡាត់ ឡៃស៊ីម</t>
  </si>
  <si>
    <t>LATH LAISIM</t>
  </si>
  <si>
    <t>គល់ ភាស់</t>
  </si>
  <si>
    <t>KUL PHORS</t>
  </si>
  <si>
    <t>រឿន ចាន់ណា</t>
  </si>
  <si>
    <t>ROEUN CHANNA</t>
  </si>
  <si>
    <t>បឺយ អេង</t>
  </si>
  <si>
    <t>BERY ENG</t>
  </si>
  <si>
    <t>វណ្ណា ស្រីកា</t>
  </si>
  <si>
    <t>VANNA SREYKA</t>
  </si>
  <si>
    <t>សុន សុខា</t>
  </si>
  <si>
    <t>SON SOKHA</t>
  </si>
  <si>
    <t>ហេង ជួលីម</t>
  </si>
  <si>
    <t>HENG CHUOLIM</t>
  </si>
  <si>
    <t>រាម សុខអីម</t>
  </si>
  <si>
    <t>REAM SOKNGIM</t>
  </si>
  <si>
    <t>អុល ពិសី</t>
  </si>
  <si>
    <t>OL PESEY</t>
  </si>
  <si>
    <t>ឆាយ មន្នីរតនា</t>
  </si>
  <si>
    <t>CHHAY MONYRATANA</t>
  </si>
  <si>
    <t>សំ ចន្ថា</t>
  </si>
  <si>
    <t>SAM CHANTHA</t>
  </si>
  <si>
    <t>រឿន ស្រីនាង</t>
  </si>
  <si>
    <t xml:space="preserve">ROEUN SREYNEANG </t>
  </si>
  <si>
    <t>មឿង ស្រីតូច</t>
  </si>
  <si>
    <t>MOEUNG SREYTOUCH</t>
  </si>
  <si>
    <t>ជួន សុជាតិ</t>
  </si>
  <si>
    <t>CHUON SOCHEATH</t>
  </si>
  <si>
    <t>ញុន រី</t>
  </si>
  <si>
    <t>NHUN RY</t>
  </si>
  <si>
    <t>គង់ រ៉ា</t>
  </si>
  <si>
    <t>KONG RA</t>
  </si>
  <si>
    <t>យ៉ា ចាន់ថា</t>
  </si>
  <si>
    <t>YA CHANTHA</t>
  </si>
  <si>
    <t>ទិត ចែម</t>
  </si>
  <si>
    <t>TIT CHEM</t>
  </si>
  <si>
    <t>វ៉ាន ស្រីគា</t>
  </si>
  <si>
    <t>VAN SREYKEA</t>
  </si>
  <si>
    <t>អ៊ឹង ស្រីរស់</t>
  </si>
  <si>
    <t>ING SREYROUS</t>
  </si>
  <si>
    <t>ភក្រ័ សុភីន</t>
  </si>
  <si>
    <t>PHEAK SOPIN</t>
  </si>
  <si>
    <t>អូន ស្រីលីន</t>
  </si>
  <si>
    <t>OUN SREYLIN</t>
  </si>
  <si>
    <t>វង់ ចាន់នាង</t>
  </si>
  <si>
    <t>VONG CHANNEANG</t>
  </si>
  <si>
    <t>ពៅ ពិសី</t>
  </si>
  <si>
    <t>PEAO PISEY</t>
  </si>
  <si>
    <t>យ៉ូន ស្រីណេត</t>
  </si>
  <si>
    <t>YORN SREYNET</t>
  </si>
  <si>
    <t>ជា តុលា</t>
  </si>
  <si>
    <t>CHEA TOLA</t>
  </si>
  <si>
    <t>ឈិន សារី</t>
  </si>
  <si>
    <t>CHHIN SARY</t>
  </si>
  <si>
    <t>ឃិត ដាវី</t>
  </si>
  <si>
    <t>KHETH DAVY</t>
  </si>
  <si>
    <t>សួន សុគន្ធ</t>
  </si>
  <si>
    <t>SUON SO KUN</t>
  </si>
  <si>
    <t>សែ ស៊ាងលី</t>
  </si>
  <si>
    <t>SE SEANGLY</t>
  </si>
  <si>
    <t>ហ៊ន សាក់</t>
  </si>
  <si>
    <t>HOUN SAK</t>
  </si>
  <si>
    <t>ឈិន សារ័ត្ន</t>
  </si>
  <si>
    <t>CHHIN SARORT</t>
  </si>
  <si>
    <t>ភឿន វណ្ណា</t>
  </si>
  <si>
    <t>PHOEURN VANNA</t>
  </si>
  <si>
    <t>អឿន សិរីសោភ័ណ្ឌ</t>
  </si>
  <si>
    <t>OEURN SERIYSOPHON</t>
  </si>
  <si>
    <t>ផៃ ណារ៉េត</t>
  </si>
  <si>
    <t>PHAY NARET</t>
  </si>
  <si>
    <t>ដួង សុភា</t>
  </si>
  <si>
    <t>DUONG SOPHEA</t>
  </si>
  <si>
    <t>អៀច សាត</t>
  </si>
  <si>
    <t>EACH SAT</t>
  </si>
  <si>
    <t>ម៉ឹង អូន</t>
  </si>
  <si>
    <t>MOENG AUN</t>
  </si>
  <si>
    <t>ឆែម អៀ</t>
  </si>
  <si>
    <t>CHHEM IE</t>
  </si>
  <si>
    <t>អ៊ឹម ធីតា</t>
  </si>
  <si>
    <t>IM THIDA</t>
  </si>
  <si>
    <t>មុយ ប៊ុនធឿន</t>
  </si>
  <si>
    <t>MUY BUNTHOEURN</t>
  </si>
  <si>
    <t>វ៉ាន់ នាងអូន</t>
  </si>
  <si>
    <t>VANN NEANGAUN</t>
  </si>
  <si>
    <t>សាន ចន្ថា</t>
  </si>
  <si>
    <t>SAN CHANTHA</t>
  </si>
  <si>
    <t>ឆេន ផល់</t>
  </si>
  <si>
    <t>CHHEN PHAL</t>
  </si>
  <si>
    <t>ធឹម គុន្ធា</t>
  </si>
  <si>
    <t>THOEM KUNTHEA</t>
  </si>
  <si>
    <t>ឈឿន ស្រីយ៉ា</t>
  </si>
  <si>
    <t>CHHOEUN SREYA</t>
  </si>
  <si>
    <t>ផន សំអាត</t>
  </si>
  <si>
    <t>PHAN SAMATH</t>
  </si>
  <si>
    <t>ម៉ូវ សុខហៀង</t>
  </si>
  <si>
    <t>MOV SOKHEANG</t>
  </si>
  <si>
    <t>ឈិន រ៉ន</t>
  </si>
  <si>
    <t>CHHIN RORN</t>
  </si>
  <si>
    <t>គង់ ផាន់នី</t>
  </si>
  <si>
    <t>KONG PHANNY</t>
  </si>
  <si>
    <t>ប៉េន សៀង</t>
  </si>
  <si>
    <t>PEN SEANG</t>
  </si>
  <si>
    <t>មឿន ស្រីអាត</t>
  </si>
  <si>
    <t>MOEUN SREYAT</t>
  </si>
  <si>
    <t>យឹម លីដា</t>
  </si>
  <si>
    <t>YIM LIDA</t>
  </si>
  <si>
    <t>ឆន រ៉ី</t>
  </si>
  <si>
    <t>CHHORN REY</t>
  </si>
  <si>
    <t>ដា ស្រីឡៃ</t>
  </si>
  <si>
    <t>DA SREYLAY</t>
  </si>
  <si>
    <t>ទូច សារី</t>
  </si>
  <si>
    <t>TOUCH SARY</t>
  </si>
  <si>
    <t>ដឿន សុវណ្ណារ៉ា</t>
  </si>
  <si>
    <t>DOEURN SOVANNARA</t>
  </si>
  <si>
    <t>អ៊ិត កា</t>
  </si>
  <si>
    <t>ET KA</t>
  </si>
  <si>
    <t>ស៊ឺន ស៊ីថូ</t>
  </si>
  <si>
    <t>SEUN SITHOU</t>
  </si>
  <si>
    <t>រុំ ណារិត</t>
  </si>
  <si>
    <t>RUM NARET</t>
  </si>
  <si>
    <t>ស៊ន សុខនី</t>
  </si>
  <si>
    <t>SORN SOKNY</t>
  </si>
  <si>
    <t>ភឿក សុខឡា</t>
  </si>
  <si>
    <t>PHOEUK SOKLA</t>
  </si>
  <si>
    <t>ធី ចិន្តា</t>
  </si>
  <si>
    <t>THY CHENDA</t>
  </si>
  <si>
    <t>បូរ សុភ័ណ</t>
  </si>
  <si>
    <t>BO SOPHORN</t>
  </si>
  <si>
    <t>ភ័ស សុឃីម</t>
  </si>
  <si>
    <t>PHORS SOKHIM</t>
  </si>
  <si>
    <t>ដាង ដន</t>
  </si>
  <si>
    <t>DANG DORN</t>
  </si>
  <si>
    <t>ម៉ុល ធារ៉ា</t>
  </si>
  <si>
    <t>MUL THEARA</t>
  </si>
  <si>
    <t>យ៉ែម ចាន់ណា</t>
  </si>
  <si>
    <t>YEOM CHANNA</t>
  </si>
  <si>
    <t>ឆិល ចាន់</t>
  </si>
  <si>
    <t>CHHEL CHANN</t>
  </si>
  <si>
    <t>ណៃ ណាត</t>
  </si>
  <si>
    <t>NAI NAT</t>
  </si>
  <si>
    <t>នួក ស្រីនិច</t>
  </si>
  <si>
    <t>NUOK SREYNICH</t>
  </si>
  <si>
    <t>អឿន វិចយ៉ានី</t>
  </si>
  <si>
    <t>OEURN VECHYANY</t>
  </si>
  <si>
    <t>ផាត់ សារ៉ាត់</t>
  </si>
  <si>
    <t>PHAT SARATH</t>
  </si>
  <si>
    <t>សេក សារឿន</t>
  </si>
  <si>
    <t>SEK SAROEUN</t>
  </si>
  <si>
    <t>អ៊ុល សុខុម</t>
  </si>
  <si>
    <t>OL SOKHOM</t>
  </si>
  <si>
    <t>ចក់​ ញឹង</t>
  </si>
  <si>
    <t>CHORK NHOENG</t>
  </si>
  <si>
    <t>ឡូត គន្ធា</t>
  </si>
  <si>
    <t>LOT KUNTHEA</t>
  </si>
  <si>
    <t>ហុន ចាន់រី</t>
  </si>
  <si>
    <t>HON CHANRY</t>
  </si>
  <si>
    <t>អ៊ួក លីន</t>
  </si>
  <si>
    <t>UOK LIN</t>
  </si>
  <si>
    <t>អយ សាវុន</t>
  </si>
  <si>
    <t>OY SAVUN</t>
  </si>
  <si>
    <t>សេង សារ៉ាន់</t>
  </si>
  <si>
    <t>SENG SARANN</t>
  </si>
  <si>
    <t>វ៉ាន ភា</t>
  </si>
  <si>
    <t>VAN SOPHEA</t>
  </si>
  <si>
    <t>ហ៊ត់ ផល្លីន</t>
  </si>
  <si>
    <t>HORTH PHALLIN</t>
  </si>
  <si>
    <t>មន ម៉េង</t>
  </si>
  <si>
    <t>MORN MENG</t>
  </si>
  <si>
    <t>ឡេម ចាន់ទ្រា</t>
  </si>
  <si>
    <t>LEM CHATREA</t>
  </si>
  <si>
    <t>ហែម រ៉ា</t>
  </si>
  <si>
    <t>HEM RA</t>
  </si>
  <si>
    <t>ឌឿក រ៉ាត់</t>
  </si>
  <si>
    <t>DOEURN RAT</t>
  </si>
  <si>
    <t>ឌឹម សុភាព</t>
  </si>
  <si>
    <t>DIM SOPHEAP</t>
  </si>
  <si>
    <t>ឈួន ស្រីមុំ</t>
  </si>
  <si>
    <t>CHHUON SREYMOM</t>
  </si>
  <si>
    <t>ហាន ស្រីហួយ</t>
  </si>
  <si>
    <t>HAN SREYHUOY</t>
  </si>
  <si>
    <t>ចំរើន ភានិត</t>
  </si>
  <si>
    <t>CHAMROEUN PHEANIT</t>
  </si>
  <si>
    <t>សន នីម</t>
  </si>
  <si>
    <t>SAN NIM</t>
  </si>
  <si>
    <t>រស់ គឹមសៀង</t>
  </si>
  <si>
    <t>RUOS KIMSEANG</t>
  </si>
  <si>
    <t>ទិត្យ ប៊ុនតឺម</t>
  </si>
  <si>
    <t>TITH BUNTEUM</t>
  </si>
  <si>
    <t>បឿន ស្រីណែត</t>
  </si>
  <si>
    <t>BEOUN SREYNETH</t>
  </si>
  <si>
    <t>សឿង សួ</t>
  </si>
  <si>
    <t>SOEURNG SUO</t>
  </si>
  <si>
    <t>ខឹម សាយ័ន្ត</t>
  </si>
  <si>
    <t>KHEM SAYON</t>
  </si>
  <si>
    <t>សៀង លន</t>
  </si>
  <si>
    <t>SEANG LON</t>
  </si>
  <si>
    <t>សែ វិច្ចិកា</t>
  </si>
  <si>
    <t>SE VICHHEKA</t>
  </si>
  <si>
    <t>ផល សុភ័ក្រ្ត</t>
  </si>
  <si>
    <t>PHAL SOPHEAK</t>
  </si>
  <si>
    <t>លន​ លក្ខណា</t>
  </si>
  <si>
    <t>LON LEAKHNA</t>
  </si>
  <si>
    <t>វ៉េង សុខហេង</t>
  </si>
  <si>
    <t>VENG SOKHENG</t>
  </si>
  <si>
    <t>ណុន ស៊ីណែត</t>
  </si>
  <si>
    <t>NON SINET</t>
  </si>
  <si>
    <t>ជា ប៉ុណ្ណា</t>
  </si>
  <si>
    <t>CHREA PONNA</t>
  </si>
  <si>
    <t>ឈឿន ភារិន្ទ</t>
  </si>
  <si>
    <t>CHHOEUN PHEARIN</t>
  </si>
  <si>
    <t>ងួន​ ស្រីភី</t>
  </si>
  <si>
    <t>NGUON SREYPHY</t>
  </si>
  <si>
    <t>ស្រី នីសា</t>
  </si>
  <si>
    <t>SREY NISA</t>
  </si>
  <si>
    <t>ពើក ពយ</t>
  </si>
  <si>
    <t>PEUK POY</t>
  </si>
  <si>
    <t>រាម ណៃសួន</t>
  </si>
  <si>
    <t>REAM NAISUON</t>
  </si>
  <si>
    <t>ចុន សុខាន</t>
  </si>
  <si>
    <t>CHON SOKHAN</t>
  </si>
  <si>
    <t>ស្ងើន បញ្ញា</t>
  </si>
  <si>
    <t>SNGEUN PANHA</t>
  </si>
  <si>
    <t>សុង ស្រីនុត</t>
  </si>
  <si>
    <t>SONG SREYNUT</t>
  </si>
  <si>
    <t>នួន សារ៉េត</t>
  </si>
  <si>
    <t>NOURN SARETH</t>
  </si>
  <si>
    <t>អុល ស្រីនីត</t>
  </si>
  <si>
    <t>OL SREYNIT</t>
  </si>
  <si>
    <t>ផង់ ប៉ាក់</t>
  </si>
  <si>
    <t>PHONG PAK</t>
  </si>
  <si>
    <t>រ៉ា ស្រីសៀវ</t>
  </si>
  <si>
    <t>RA SREYSIEV</t>
  </si>
  <si>
    <t>ចុញ ស៊ីម</t>
  </si>
  <si>
    <t>CHONH SIM</t>
  </si>
  <si>
    <t>សេង កញ្ញា</t>
  </si>
  <si>
    <t>SENG KANHA</t>
  </si>
  <si>
    <t>ប៊ុនថាត ចន្ថា</t>
  </si>
  <si>
    <t>BUNTHAT CHANTHA</t>
  </si>
  <si>
    <t>យ៉ែម ស៊ីថា</t>
  </si>
  <si>
    <t>YEM SITHA</t>
  </si>
  <si>
    <t>ប៉ាន់ សុខសាន្ត</t>
  </si>
  <si>
    <t>PANN SOKSAN</t>
  </si>
  <si>
    <t>ឈួម កុសល់</t>
  </si>
  <si>
    <t>CHHUOM KOSAL</t>
  </si>
  <si>
    <t>ហ៊ុយ ចាន់រ៉េត</t>
  </si>
  <si>
    <t>HUY CHANRET</t>
  </si>
  <si>
    <t>មឿន ចន្ធី</t>
  </si>
  <si>
    <t>MOEUN CHANTHY</t>
  </si>
  <si>
    <t>ឡូត ចន្នី</t>
  </si>
  <si>
    <t>LOT CHANY</t>
  </si>
  <si>
    <t>ឡូ សៃយ៉ាន់</t>
  </si>
  <si>
    <t>LO SAIYANN</t>
  </si>
  <si>
    <t>ហង់ ស្រីនិច</t>
  </si>
  <si>
    <t>HANG SREYNICH</t>
  </si>
  <si>
    <t>ឃឿន ផៃលីន</t>
  </si>
  <si>
    <t>KHOEURN PHAILIN</t>
  </si>
  <si>
    <t>លី គឹមសៀង</t>
  </si>
  <si>
    <t>LY KOEMSIENG</t>
  </si>
  <si>
    <t>សៅ ផានិត</t>
  </si>
  <si>
    <t>SAO PHANIT</t>
  </si>
  <si>
    <t>រស្មី ពណ្ណរាយ</t>
  </si>
  <si>
    <t>REAKSMEY PONNAKREAY</t>
  </si>
  <si>
    <t>ឡុង ផាន់នី</t>
  </si>
  <si>
    <t>LONG PHANNY</t>
  </si>
  <si>
    <t>អឿន ឆេងអ៊ាង</t>
  </si>
  <si>
    <t>OEURN CHHENGEANG</t>
  </si>
  <si>
    <t>នេម នីតា</t>
  </si>
  <si>
    <t>NEM NITA</t>
  </si>
  <si>
    <t>ភិន ភ័ក្ត</t>
  </si>
  <si>
    <t>PHIN PHEAK</t>
  </si>
  <si>
    <t>ឆន រាប</t>
  </si>
  <si>
    <t>CHHORN REAP</t>
  </si>
  <si>
    <t>គង់ ហាន</t>
  </si>
  <si>
    <t>KUNG HAN</t>
  </si>
  <si>
    <t>អាង សី</t>
  </si>
  <si>
    <t>ANG SEY</t>
  </si>
  <si>
    <t>ញ៉ ផល្លា</t>
  </si>
  <si>
    <t>NHOR PHALA</t>
  </si>
  <si>
    <t>យ៉ាត ឌីណា</t>
  </si>
  <si>
    <t>YAT DINA</t>
  </si>
  <si>
    <t>អុន សាវឿន</t>
  </si>
  <si>
    <t>UN SAVOEURN</t>
  </si>
  <si>
    <t>សឿង ក្រេត</t>
  </si>
  <si>
    <t>SOEUNG KRET</t>
  </si>
  <si>
    <t>ខន សោភា</t>
  </si>
  <si>
    <t>KHORN SOPHEA</t>
  </si>
  <si>
    <t>ញឹម គុន្ធី</t>
  </si>
  <si>
    <t>NHOEM KUNTHY</t>
  </si>
  <si>
    <t>ទុយ សាម៉ុន</t>
  </si>
  <si>
    <t>TUY SAMON</t>
  </si>
  <si>
    <t>ហ៊ត់ ណាំហេង</t>
  </si>
  <si>
    <t>HUT NAMHENG</t>
  </si>
  <si>
    <t>យឿង យ៉ុម</t>
  </si>
  <si>
    <t>YOEURNG YOM</t>
  </si>
  <si>
    <t>ឌីន ផាន</t>
  </si>
  <si>
    <t>DIN PHAN</t>
  </si>
  <si>
    <t>ចាន់ លីហ៊ាង</t>
  </si>
  <si>
    <t>CHAN LYHEANG</t>
  </si>
  <si>
    <t>ភា រស្មី</t>
  </si>
  <si>
    <t>PHEA RAKSMEY</t>
  </si>
  <si>
    <t>ខេង​ ចិន</t>
  </si>
  <si>
    <t>KHENG CHEN</t>
  </si>
  <si>
    <t>គាន សុឃីម</t>
  </si>
  <si>
    <t>KEAN SOKHIM</t>
  </si>
  <si>
    <t>ត្រន ពេជ្រ</t>
  </si>
  <si>
    <t>TRORN PICH</t>
  </si>
  <si>
    <t>ភឿន ធី</t>
  </si>
  <si>
    <t>PHOEURN THY</t>
  </si>
  <si>
    <t>យាត ហ៊ាប</t>
  </si>
  <si>
    <t>YEAT HEAB</t>
  </si>
  <si>
    <t>ឌឿក ចាន់ឌី</t>
  </si>
  <si>
    <t>DOEUN  CHANDY</t>
  </si>
  <si>
    <t>ហែម គឹមសាន</t>
  </si>
  <si>
    <t>HEM KOEMSAN</t>
  </si>
  <si>
    <t>ធឿន សីហា</t>
  </si>
  <si>
    <t>THOEUN SEYHA</t>
  </si>
  <si>
    <t>ឈឺន ស្រីរ័ត្ន</t>
  </si>
  <si>
    <t>CHHEUN SREYROTH</t>
  </si>
  <si>
    <t>ខេន ស្រីណីត</t>
  </si>
  <si>
    <t>KHEN SREYNIT</t>
  </si>
  <si>
    <t>ឃុន រដ្ឋា</t>
  </si>
  <si>
    <t>KHON ROTHA</t>
  </si>
  <si>
    <t>ឃិន សុខា</t>
  </si>
  <si>
    <t>KHIN SOKHA</t>
  </si>
  <si>
    <t>ម៉ៅ ចាន់ណា</t>
  </si>
  <si>
    <t>MAO CHANNA</t>
  </si>
  <si>
    <t>អេង កង</t>
  </si>
  <si>
    <t>EANG KORNG</t>
  </si>
  <si>
    <t>ឡុន ស្រីមុំ</t>
  </si>
  <si>
    <t>LON SREYMOM</t>
  </si>
  <si>
    <t>CEO</t>
  </si>
  <si>
    <t>Factory Director</t>
  </si>
  <si>
    <t>Sewing Manager</t>
  </si>
  <si>
    <t>Warehouse Manager</t>
  </si>
  <si>
    <t>Nurse</t>
  </si>
  <si>
    <t>HR Manager</t>
  </si>
  <si>
    <t>HR Assistant</t>
  </si>
  <si>
    <t>Electrician</t>
  </si>
  <si>
    <t>Machanic</t>
  </si>
  <si>
    <t>Cutting Supervisor</t>
  </si>
  <si>
    <t>Shipping</t>
  </si>
  <si>
    <t>Accountant</t>
  </si>
  <si>
    <t>Transtator</t>
  </si>
  <si>
    <t>Sewing</t>
  </si>
  <si>
    <t>Packing</t>
  </si>
  <si>
    <t>Cutting</t>
  </si>
  <si>
    <t>Assistant Supervisor</t>
  </si>
  <si>
    <t>Assistant Warehouse</t>
  </si>
  <si>
    <t>Assistant Sewing</t>
  </si>
  <si>
    <t>Cleaner</t>
  </si>
  <si>
    <t>Packing Supervisor</t>
  </si>
  <si>
    <t>126-02-149407-8</t>
  </si>
  <si>
    <t>126-02-149663-8</t>
  </si>
  <si>
    <t>126-02-149664-8</t>
  </si>
  <si>
    <t>1-120-00100753-6</t>
  </si>
  <si>
    <t>1-120-00100757-7</t>
  </si>
  <si>
    <t>1-120-00132089-7</t>
  </si>
  <si>
    <t>126-02-146485-9</t>
  </si>
  <si>
    <t>126-02-146478-9</t>
  </si>
  <si>
    <t>126-02-147351-8</t>
  </si>
  <si>
    <t>126-02-146912-9</t>
  </si>
  <si>
    <t>126-02-147352-8</t>
  </si>
  <si>
    <t>126-02-147376-8</t>
  </si>
  <si>
    <t>126-02-146479-9</t>
  </si>
  <si>
    <t>126-02-146475-9</t>
  </si>
  <si>
    <t>126-02-146990-8</t>
  </si>
  <si>
    <t>1-120-00013137-0</t>
  </si>
  <si>
    <t>1-120-00017505-3</t>
  </si>
  <si>
    <t>1-120-00036843-7</t>
  </si>
  <si>
    <t>1-120-00067100-2</t>
  </si>
  <si>
    <t>1-120-00067086-3</t>
  </si>
  <si>
    <t>1-120-00067096-7</t>
  </si>
  <si>
    <t>1-120-00067140-7</t>
  </si>
  <si>
    <t>1-120-00067820-0</t>
  </si>
  <si>
    <t>1-120-00067813-6</t>
  </si>
  <si>
    <t>1-120-00017560-0</t>
  </si>
  <si>
    <t>1-120-00017556-4</t>
  </si>
  <si>
    <t>1-120-00017558-0</t>
  </si>
  <si>
    <t>1-120-00022273-1</t>
  </si>
  <si>
    <t>1-120-00022272-8</t>
  </si>
  <si>
    <t>1-120-00101587-4</t>
  </si>
  <si>
    <t>1-120-00017569-6</t>
  </si>
  <si>
    <t>1-120-00017501-2</t>
  </si>
  <si>
    <t>1-120-00017495-0</t>
  </si>
  <si>
    <t>1-120-00022373-5</t>
  </si>
  <si>
    <t>1-120-00084292-5</t>
  </si>
  <si>
    <t>1-120-00084414-1</t>
  </si>
  <si>
    <t>1-120-00101726-9</t>
  </si>
  <si>
    <t>0-126-02146961-8</t>
  </si>
  <si>
    <t>1-120-00053588-0</t>
  </si>
  <si>
    <t>1-120-00022232-3</t>
  </si>
  <si>
    <t>1-120-00084194-6</t>
  </si>
  <si>
    <t>1-120-00084279-7</t>
  </si>
  <si>
    <t>126-02-146875-9</t>
  </si>
  <si>
    <t>1-120-00084856-9</t>
  </si>
  <si>
    <t>1-120-00084187-1</t>
  </si>
  <si>
    <t>1-120-00096125-2</t>
  </si>
  <si>
    <t>1-120-00036839-0</t>
  </si>
  <si>
    <t>1-120-00084160-4</t>
  </si>
  <si>
    <t>1-120-00084273-1</t>
  </si>
  <si>
    <t>1-120-00084840-9</t>
  </si>
  <si>
    <t>1-120-00084438-9</t>
  </si>
  <si>
    <t>1-120-00042946-6</t>
  </si>
  <si>
    <t>1-120-00084222-0</t>
  </si>
  <si>
    <t>1-120-00022251-8</t>
  </si>
  <si>
    <t>1-120-00022388-2</t>
  </si>
  <si>
    <t>1-120-00043013-0</t>
  </si>
  <si>
    <t>1-120-00028805-1</t>
  </si>
  <si>
    <t>1-120-00028023-6</t>
  </si>
  <si>
    <t>1-120-00028120-2</t>
  </si>
  <si>
    <t>1-120-00028040-5</t>
  </si>
  <si>
    <t>126-02-147418-8</t>
  </si>
  <si>
    <t>1-120-00042949-4</t>
  </si>
  <si>
    <t>1-120-00028021-1</t>
  </si>
  <si>
    <t>1-120-00028528-2</t>
  </si>
  <si>
    <t>1-120-00028542-3</t>
  </si>
  <si>
    <t>1-120-00084227-3</t>
  </si>
  <si>
    <t>1-120-00084208-9</t>
  </si>
  <si>
    <t>1-120-00084214-0</t>
  </si>
  <si>
    <t>1-120-00085521-6</t>
  </si>
  <si>
    <t>126-02-147422-8</t>
  </si>
  <si>
    <t>1-120-00085499-9</t>
  </si>
  <si>
    <t>1-120-00085517-9</t>
  </si>
  <si>
    <t>1-120-00017469-0</t>
  </si>
  <si>
    <t>1-120-00022295-3</t>
  </si>
  <si>
    <t>1-120-00085509-1</t>
  </si>
  <si>
    <t>1-120-00085463-0</t>
  </si>
  <si>
    <t>1-120-00085507-5</t>
  </si>
  <si>
    <t>1-120-00028548-0</t>
  </si>
  <si>
    <t>1-120-00028028-0</t>
  </si>
  <si>
    <t>1-120-00085412-1</t>
  </si>
  <si>
    <t>1-120-00013089-9</t>
  </si>
  <si>
    <t>1-120-00101688-0</t>
  </si>
  <si>
    <t>0-126-02154193-7</t>
  </si>
  <si>
    <t>1-120-00028820-4</t>
  </si>
  <si>
    <t>1-120-00101652-4</t>
  </si>
  <si>
    <t>1-120-00032563-9</t>
  </si>
  <si>
    <t>1-120-00101591-0</t>
  </si>
  <si>
    <t>1-120-00084434-8</t>
  </si>
  <si>
    <t>1-120-00101787-3</t>
  </si>
  <si>
    <t>1-120-00032564-0</t>
  </si>
  <si>
    <t>1-120-00101778-2</t>
  </si>
  <si>
    <t>1-120-00101772-6</t>
  </si>
  <si>
    <t>126-02-147421-8</t>
  </si>
  <si>
    <t>126-02-147401-8</t>
  </si>
  <si>
    <t>126-02-147193-8</t>
  </si>
  <si>
    <t>1-120-00101712-4</t>
  </si>
  <si>
    <t>1-120-00101753-0</t>
  </si>
  <si>
    <t>1-120-00043031-3</t>
  </si>
  <si>
    <t>1-120-00084236-4</t>
  </si>
  <si>
    <t>1-120-00084198-7</t>
  </si>
  <si>
    <t>1-120-00043005-3</t>
  </si>
  <si>
    <t>126-02-147366-8</t>
  </si>
  <si>
    <t>126-02-147205-8</t>
  </si>
  <si>
    <t>126-02-147203-8</t>
  </si>
  <si>
    <t>126-02-147360-8</t>
  </si>
  <si>
    <t>1-120-00032576-1</t>
  </si>
  <si>
    <t>126-02-147200-8</t>
  </si>
  <si>
    <t>1-120-00028058-1</t>
  </si>
  <si>
    <t>126-02-147523-8</t>
  </si>
  <si>
    <t>1-120-00032550-7</t>
  </si>
  <si>
    <t>126-02-146873-9</t>
  </si>
  <si>
    <t>126-02-146958-8</t>
  </si>
  <si>
    <t>126-02-147373-8</t>
  </si>
  <si>
    <t>126-02-146876-9</t>
  </si>
  <si>
    <t>126-02-146892-9</t>
  </si>
  <si>
    <t>126-02-146911-9</t>
  </si>
  <si>
    <t>126-02-146962-8</t>
  </si>
  <si>
    <t>126-02-146900-9</t>
  </si>
  <si>
    <t>126-02-146910-9</t>
  </si>
  <si>
    <t>0-126-02-150858-8</t>
  </si>
  <si>
    <t>126-02-147403-8</t>
  </si>
  <si>
    <t>126-02-147364-8</t>
  </si>
  <si>
    <t>126-02-146939-8</t>
  </si>
  <si>
    <t>126-02-146963-8</t>
  </si>
  <si>
    <t>126-02-146955-8</t>
  </si>
  <si>
    <t>126-02-146885-9</t>
  </si>
  <si>
    <t>126-02-146893-9</t>
  </si>
  <si>
    <t>126-02-146902-9</t>
  </si>
  <si>
    <t>126-02-147363-8</t>
  </si>
  <si>
    <t>126-02-146906-9</t>
  </si>
  <si>
    <t>126-02-147374-8</t>
  </si>
  <si>
    <t>126-02-146907-9</t>
  </si>
  <si>
    <t>1-120-00036831-8</t>
  </si>
  <si>
    <t>126-02-147087-8</t>
  </si>
  <si>
    <t>126-02-146879-9</t>
  </si>
  <si>
    <t>1-120-00036881-6</t>
  </si>
  <si>
    <t>126-02-147416-8</t>
  </si>
  <si>
    <t>126-02-146964-8</t>
  </si>
  <si>
    <t>126-02-146967-8</t>
  </si>
  <si>
    <t>126-02-147530-8</t>
  </si>
  <si>
    <t>126-02-149375-8</t>
  </si>
  <si>
    <t>0-126-02-149374-8</t>
  </si>
  <si>
    <t>126-02-149246-8</t>
  </si>
  <si>
    <t>126-02-149373-8</t>
  </si>
  <si>
    <t>126-02-149241-8</t>
  </si>
  <si>
    <t>126-02-150930-8</t>
  </si>
  <si>
    <t>1-120-00084952-2</t>
  </si>
  <si>
    <t>1-120-00132359-0</t>
  </si>
  <si>
    <t>1-120-00132158-8</t>
  </si>
  <si>
    <t>1-120-00132328-6</t>
  </si>
  <si>
    <t>1-120-00132228-0</t>
  </si>
  <si>
    <t>1-120-00132234-4</t>
  </si>
  <si>
    <t>1-120-00085016-3</t>
  </si>
  <si>
    <t>1-120-00132243-5</t>
  </si>
  <si>
    <t>1-120-00036888-5</t>
  </si>
  <si>
    <t>1-120-00036845-2</t>
  </si>
  <si>
    <t>126-02-146950-8</t>
  </si>
  <si>
    <t>1-120-00145073-0</t>
  </si>
  <si>
    <t>1-120-00022279-7</t>
  </si>
  <si>
    <t>126-02-146883-9</t>
  </si>
  <si>
    <t>1-120-00132183-5</t>
  </si>
  <si>
    <t>1-120-00132247-6</t>
  </si>
  <si>
    <t>1-120-00132260-4</t>
  </si>
  <si>
    <t>1-120-00132205-6</t>
  </si>
  <si>
    <t>1-120-00132222-5</t>
  </si>
  <si>
    <t>1-120-00132281-4</t>
  </si>
  <si>
    <t>1-120-00132179-8</t>
  </si>
  <si>
    <t>1-120-00008325-9</t>
  </si>
  <si>
    <t>1-120-00017472-6</t>
  </si>
  <si>
    <t>1-120-00084202-2</t>
  </si>
  <si>
    <t>1-120-00043003-8</t>
  </si>
  <si>
    <t>1-120-00132213-4</t>
  </si>
  <si>
    <t>1-120-00017481-7</t>
  </si>
  <si>
    <t>0-126-02154196-7</t>
  </si>
  <si>
    <t>0-126-02154195-7</t>
  </si>
  <si>
    <t>1-120-00043023-5</t>
  </si>
  <si>
    <t>1-120-00132212-0</t>
  </si>
  <si>
    <t>1-120-00013067-6</t>
  </si>
  <si>
    <t>1-120-00132209-7</t>
  </si>
  <si>
    <t>1-120-00048636-0</t>
  </si>
  <si>
    <t>1-120-00132236-0</t>
  </si>
  <si>
    <t>1-120-00053514-5</t>
  </si>
  <si>
    <t>1-120-00008108-1</t>
  </si>
  <si>
    <t>1-120-00053544-6</t>
  </si>
  <si>
    <t>1-120-00053594-4</t>
  </si>
  <si>
    <t>1-120-00084264-0</t>
  </si>
  <si>
    <t>1-120-00132224-1</t>
  </si>
  <si>
    <t>0-126-02154191-7</t>
  </si>
  <si>
    <t>1-120-00007796-0</t>
  </si>
  <si>
    <t>1-120-00007790-3</t>
  </si>
  <si>
    <t>1-120-00013115-7</t>
  </si>
  <si>
    <t>1-120-00053569-7</t>
  </si>
  <si>
    <t>126-02-147194-8</t>
  </si>
  <si>
    <t>1-120-00022405-0</t>
  </si>
  <si>
    <t>1-120-00053566-9</t>
  </si>
  <si>
    <t>1-120-00053575-0</t>
  </si>
  <si>
    <t>1-120-00085602-6</t>
  </si>
  <si>
    <t>1-120-00013135-4</t>
  </si>
  <si>
    <t>1-120-00013124-8</t>
  </si>
  <si>
    <t>1-120-00013062-2</t>
  </si>
  <si>
    <t>1-120-00013163-0</t>
  </si>
  <si>
    <t>1-120-00013202-0</t>
  </si>
  <si>
    <t>1-120-00013207-3</t>
  </si>
  <si>
    <t>1-120-00013131-3</t>
  </si>
  <si>
    <t>1-120-00067128-0</t>
  </si>
  <si>
    <t>1-120-00067103-1</t>
  </si>
  <si>
    <t>0-126-02154171-7</t>
  </si>
  <si>
    <t>1-120-00067832-1</t>
  </si>
  <si>
    <t>1-120-00067142-2</t>
  </si>
  <si>
    <t>1-120-00067114-7</t>
  </si>
  <si>
    <t>1-120-00022307-1</t>
  </si>
  <si>
    <t>1-120-00022309-6</t>
  </si>
  <si>
    <t>1-120-00022253-3</t>
  </si>
  <si>
    <t>1-120-00017554-9</t>
  </si>
  <si>
    <t>1-120-00067105-6</t>
  </si>
  <si>
    <t>1-120-00053511-7</t>
  </si>
  <si>
    <t>1-120-00013113-0</t>
  </si>
  <si>
    <t>1-120-00042952-9</t>
  </si>
  <si>
    <t>តារាងប្រាក់បៀវត្សន៏ប្រចាំខែកក្កដា ឆ្នាំ២០២៤</t>
  </si>
  <si>
    <t>2024年07月份工资表</t>
  </si>
  <si>
    <t>តារាងប្រាក់បៀវត្សន៏ប្រចាំខែ កក្កដា ឆ្នាំ២០២៤</t>
  </si>
  <si>
    <t>0%</t>
  </si>
  <si>
    <t>5%</t>
  </si>
  <si>
    <t>10%</t>
  </si>
  <si>
    <t>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</si>
</sst>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* #,##0_ ;_ * \-#,##0_ ;_ * &quot;-&quot;_ ;_ @_ "/>
    <numFmt numFmtId="166" formatCode="_ &quot;¥&quot;* #,##0.00_ ;_ &quot;¥&quot;* \-#,##0.00_ ;_ &quot;¥&quot;* &quot;-&quot;??_ ;_ @_ "/>
    <numFmt numFmtId="167" formatCode="_ * #,##0.00_ ;_ * \-#,##0.00_ ;_ * &quot;-&quot;??_ ;_ @_ "/>
    <numFmt numFmtId="168" formatCode="0_ "/>
    <numFmt numFmtId="169" formatCode="0_);[Red]\(0\)"/>
    <numFmt numFmtId="170" formatCode="&quot;$&quot;#,##0.00"/>
    <numFmt numFmtId="171" formatCode="00"/>
    <numFmt numFmtId="173" formatCode="0.0"/>
    <numFmt numFmtId="174" formatCode="&quot;$&quot;#,##0"/>
    <numFmt numFmtId="175" formatCode="\R0"/>
    <numFmt numFmtId="176" formatCode="dd/mmm/yyyy;@"/>
    <numFmt numFmtId="177" formatCode="#,##0&quot;$&quot;"/>
    <numFmt numFmtId="178" formatCode="#,##0\៛"/>
    <numFmt numFmtId="179" formatCode="[$-12000425]0"/>
    <numFmt numFmtId="180" formatCode="[$-409]d\-mmm\-yyyy;@"/>
    <numFmt numFmtId="181" formatCode="_-[$$-404]* #,##0_-;\-[$$-404]* #,##0_-;_-[$$-404]* &quot;-&quot;??_-;_-@_-"/>
    <numFmt numFmtId="182" formatCode="0\ &quot;រៀល&quot;"/>
    <numFmt numFmtId="183" formatCode="0&quot;人&quot;"/>
    <numFmt numFmtId="184" formatCode="_([$$-409]* #,##0_);_([$$-409]* \(#,##0\);_([$$-409]* &quot;-&quot;??_);_(@_)"/>
    <numFmt numFmtId="185" formatCode="_([$$-409]* #,##0.00_);_([$$-409]* \(#,##0.00\);_([$$-409]* &quot;-&quot;??_);_(@_)"/>
    <numFmt numFmtId="186" formatCode="#,##0\ &quot;R&quot;"/>
    <numFmt numFmtId="187" formatCode="_ * #,##0_ ;_ * \-#,##0_ ;_ * &quot;-&quot;??_ ;_ @_ "/>
    <numFmt numFmtId="188" formatCode="_([$$-409]* #,##0_);_([$$-409]* \(#,##0\);_([$$-409]* &quot;-&quot;_);_(@_)"/>
    <numFmt numFmtId="190" formatCode="mm\-yyyy"/>
    <numFmt numFmtId="191" formatCode="mm/yyyy"/>
  </numFmts>
  <fonts count="71">
    <font>
      <sz val="12"/>
      <name val="宋体"/>
      <charset val="134"/>
    </font>
    <font>
      <sz val="12"/>
      <name val="宋体"/>
    </font>
    <font>
      <sz val="9"/>
      <name val="宋体"/>
    </font>
    <font>
      <sz val="12"/>
      <name val="Khmer OS"/>
    </font>
    <font>
      <sz val="10"/>
      <name val="Khmer OS"/>
    </font>
    <font>
      <sz val="8"/>
      <name val="Khmer OS"/>
    </font>
    <font>
      <b/>
      <sz val="12"/>
      <name val="Khmer OS"/>
    </font>
    <font>
      <sz val="11"/>
      <name val="Times New Roman"/>
      <family val="1"/>
    </font>
    <font>
      <b/>
      <sz val="14"/>
      <name val="Khmer OS"/>
    </font>
    <font>
      <sz val="10"/>
      <name val="Times New Roman"/>
      <family val="1"/>
    </font>
    <font>
      <b/>
      <sz val="14"/>
      <name val="宋体"/>
    </font>
    <font>
      <sz val="7"/>
      <name val="Khmer OS"/>
    </font>
    <font>
      <sz val="9"/>
      <name val="Times New Roman"/>
      <family val="1"/>
    </font>
    <font>
      <sz val="9"/>
      <name val="Khmer OS"/>
    </font>
    <font>
      <sz val="10"/>
      <name val="Arial"/>
      <family val="2"/>
    </font>
    <font>
      <sz val="12"/>
      <name val="宋体"/>
    </font>
    <font>
      <sz val="12"/>
      <name val="宋体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name val="Khmer Muol"/>
    </font>
    <font>
      <sz val="10"/>
      <name val="Khmer Muol"/>
    </font>
    <font>
      <b/>
      <sz val="10"/>
      <name val="新細明體"/>
      <family val="1"/>
    </font>
    <font>
      <b/>
      <sz val="12"/>
      <name val="新細明體"/>
      <family val="1"/>
    </font>
    <font>
      <sz val="12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新細明體"/>
      <family val="1"/>
    </font>
    <font>
      <b/>
      <sz val="12"/>
      <color indexed="8"/>
      <name val="新細明體"/>
      <family val="1"/>
    </font>
    <font>
      <sz val="10"/>
      <color indexed="8"/>
      <name val="宋体"/>
    </font>
    <font>
      <sz val="12"/>
      <color indexed="8"/>
      <name val="宋体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theme="1"/>
      <name val="Calibri"/>
      <family val="1"/>
      <charset val="136"/>
      <scheme val="minor"/>
    </font>
    <font>
      <b/>
      <sz val="11"/>
      <color theme="1"/>
      <name val="Calibri"/>
      <family val="1"/>
      <charset val="136"/>
      <scheme val="minor"/>
    </font>
    <font>
      <b/>
      <sz val="14"/>
      <color theme="1"/>
      <name val="Calibri"/>
      <family val="1"/>
      <charset val="136"/>
      <scheme val="minor"/>
    </font>
    <font>
      <sz val="10"/>
      <name val="Calibri"/>
      <family val="1"/>
      <charset val="136"/>
      <scheme val="minor"/>
    </font>
    <font>
      <sz val="16"/>
      <color theme="1"/>
      <name val="华文行楷"/>
      <charset val="134"/>
    </font>
    <font>
      <sz val="12"/>
      <color theme="1"/>
      <name val="华文行楷"/>
      <charset val="134"/>
    </font>
    <font>
      <sz val="20"/>
      <color theme="1"/>
      <name val="华文行楷"/>
      <charset val="134"/>
    </font>
    <font>
      <sz val="12"/>
      <name val="宋体"/>
      <charset val="134"/>
    </font>
    <font>
      <b/>
      <sz val="10"/>
      <name val="新細明體"/>
      <family val="1"/>
      <charset val="136"/>
    </font>
    <font>
      <sz val="12"/>
      <name val="Khmer OS Muol"/>
    </font>
    <font>
      <sz val="10"/>
      <name val="Khmer OS Muol"/>
    </font>
    <font>
      <sz val="12"/>
      <name val="Kh Battambang"/>
    </font>
    <font>
      <sz val="8"/>
      <color rgb="FFC8246E"/>
      <name val="Khmer OS"/>
    </font>
    <font>
      <sz val="9"/>
      <color rgb="FFC8246E"/>
      <name val="Khmer OS"/>
    </font>
    <font>
      <sz val="10"/>
      <color rgb="FFFF0000"/>
      <name val="Calibri"/>
      <family val="1"/>
      <charset val="136"/>
      <scheme val="minor"/>
    </font>
    <font>
      <b/>
      <sz val="10"/>
      <name val="Khmer OS Battambang"/>
    </font>
    <font>
      <sz val="12"/>
      <name val="Times New Roman"/>
      <family val="1"/>
    </font>
    <font>
      <sz val="14"/>
      <name val="Khmer OS Muol"/>
    </font>
    <font>
      <sz val="14"/>
      <name val="Khmer OS"/>
    </font>
    <font>
      <sz val="9"/>
      <color theme="1"/>
      <name val="Khmer OS Battambang"/>
    </font>
    <font>
      <sz val="9"/>
      <name val="Khmer OS Battambang"/>
    </font>
    <font>
      <b/>
      <sz val="9"/>
      <color indexed="81"/>
      <name val="Khmer OS Battambang"/>
    </font>
    <font>
      <sz val="9"/>
      <color indexed="81"/>
      <name val="Khmer OS Battambang"/>
    </font>
    <font>
      <sz val="9"/>
      <color indexed="81"/>
      <name val="Tahoma"/>
      <family val="2"/>
    </font>
    <font>
      <sz val="10"/>
      <name val="Khmer OS Battambang"/>
    </font>
    <font>
      <sz val="10"/>
      <color theme="1"/>
      <name val="Khmer OS Battambang"/>
    </font>
    <font>
      <sz val="8"/>
      <color theme="1"/>
      <name val="Khmer OS Battambang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sz val="8"/>
      <color rgb="FFC8246E"/>
      <name val="Times New Roman"/>
      <family val="1"/>
    </font>
    <font>
      <sz val="7"/>
      <name val="Times New Roman"/>
      <family val="1"/>
    </font>
    <font>
      <sz val="20"/>
      <name val="Times New Roman"/>
      <family val="1"/>
    </font>
    <font>
      <b/>
      <sz val="11"/>
      <name val="Times New Roman"/>
      <family val="1"/>
    </font>
    <font>
      <sz val="8"/>
      <color theme="1"/>
      <name val="Khmer OS"/>
    </font>
    <font>
      <sz val="8"/>
      <color theme="1"/>
      <name val="Times New Roman"/>
      <family val="1"/>
    </font>
    <font>
      <b/>
      <sz val="8"/>
      <name val="Khmer OS"/>
    </font>
    <font>
      <b/>
      <sz val="9"/>
      <color indexed="81"/>
      <name val="Tahoma"/>
      <family val="2"/>
    </font>
    <font>
      <sz val="12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F7F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F7F8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166" fontId="1" fillId="0" borderId="0" applyFont="0" applyFill="0" applyBorder="0" applyAlignment="0" applyProtection="0">
      <alignment vertical="center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180" fontId="18" fillId="0" borderId="0">
      <alignment vertical="center"/>
    </xf>
    <xf numFmtId="0" fontId="14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2" borderId="4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0" fontId="14" fillId="0" borderId="0"/>
    <xf numFmtId="0" fontId="31" fillId="0" borderId="0">
      <alignment vertical="center"/>
    </xf>
    <xf numFmtId="0" fontId="1" fillId="0" borderId="0">
      <alignment vertical="center"/>
    </xf>
    <xf numFmtId="0" fontId="23" fillId="0" borderId="0"/>
    <xf numFmtId="166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</cellStyleXfs>
  <cellXfs count="350">
    <xf numFmtId="0" fontId="0" fillId="0" borderId="0" xfId="0">
      <alignment vertical="center"/>
    </xf>
    <xf numFmtId="0" fontId="3" fillId="0" borderId="0" xfId="10" applyFont="1" applyFill="1">
      <alignment vertical="center"/>
    </xf>
    <xf numFmtId="0" fontId="3" fillId="4" borderId="0" xfId="10" applyFont="1" applyFill="1">
      <alignment vertical="center"/>
    </xf>
    <xf numFmtId="0" fontId="3" fillId="5" borderId="0" xfId="10" applyFont="1" applyFill="1">
      <alignment vertical="center"/>
    </xf>
    <xf numFmtId="169" fontId="3" fillId="0" borderId="0" xfId="10" applyNumberFormat="1" applyFont="1" applyFill="1">
      <alignment vertical="center"/>
    </xf>
    <xf numFmtId="168" fontId="9" fillId="0" borderId="12" xfId="10" applyNumberFormat="1" applyFont="1" applyFill="1" applyBorder="1" applyAlignment="1">
      <alignment horizontal="center" vertical="center" wrapText="1"/>
    </xf>
    <xf numFmtId="169" fontId="9" fillId="0" borderId="12" xfId="10" applyNumberFormat="1" applyFont="1" applyFill="1" applyBorder="1" applyAlignment="1">
      <alignment horizontal="center" vertical="center" wrapText="1"/>
    </xf>
    <xf numFmtId="167" fontId="9" fillId="0" borderId="12" xfId="10" applyNumberFormat="1" applyFont="1" applyFill="1" applyBorder="1" applyAlignment="1">
      <alignment horizontal="center" vertical="center" wrapText="1"/>
    </xf>
    <xf numFmtId="0" fontId="7" fillId="0" borderId="14" xfId="10" applyFont="1" applyFill="1" applyBorder="1" applyAlignment="1">
      <alignment horizontal="center" vertical="center" wrapText="1"/>
    </xf>
    <xf numFmtId="0" fontId="3" fillId="7" borderId="0" xfId="10" applyFont="1" applyFill="1">
      <alignment vertical="center"/>
    </xf>
    <xf numFmtId="0" fontId="3" fillId="0" borderId="0" xfId="1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11" applyFont="1" applyFill="1">
      <alignment vertical="center"/>
    </xf>
    <xf numFmtId="0" fontId="3" fillId="0" borderId="0" xfId="11" applyFont="1" applyFill="1" applyAlignment="1">
      <alignment horizontal="center" vertical="center"/>
    </xf>
    <xf numFmtId="0" fontId="6" fillId="0" borderId="0" xfId="11" applyFont="1" applyFill="1" applyAlignment="1">
      <alignment horizontal="center" vertical="justify"/>
    </xf>
    <xf numFmtId="0" fontId="8" fillId="0" borderId="0" xfId="11" applyFont="1" applyFill="1" applyAlignment="1">
      <alignment horizontal="center" vertical="justify"/>
    </xf>
    <xf numFmtId="0" fontId="8" fillId="4" borderId="0" xfId="11" applyFont="1" applyFill="1" applyAlignment="1">
      <alignment horizontal="center" vertical="justify"/>
    </xf>
    <xf numFmtId="0" fontId="8" fillId="7" borderId="0" xfId="11" applyFont="1" applyFill="1" applyAlignment="1">
      <alignment horizontal="center" vertical="justify"/>
    </xf>
    <xf numFmtId="0" fontId="8" fillId="5" borderId="0" xfId="11" applyFont="1" applyFill="1" applyAlignment="1">
      <alignment horizontal="center" vertical="justify"/>
    </xf>
    <xf numFmtId="0" fontId="5" fillId="0" borderId="0" xfId="11" applyFont="1" applyFill="1">
      <alignment vertical="center"/>
    </xf>
    <xf numFmtId="179" fontId="34" fillId="8" borderId="2" xfId="11" applyNumberFormat="1" applyFont="1" applyFill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177" fontId="32" fillId="0" borderId="0" xfId="0" applyNumberFormat="1" applyFont="1" applyBorder="1" applyAlignment="1">
      <alignment horizontal="center" vertical="center"/>
    </xf>
    <xf numFmtId="178" fontId="3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0" fontId="25" fillId="0" borderId="0" xfId="12" applyNumberFormat="1" applyFont="1" applyFill="1" applyBorder="1" applyAlignment="1">
      <alignment horizontal="center" vertical="center" shrinkToFit="1"/>
    </xf>
    <xf numFmtId="0" fontId="26" fillId="0" borderId="0" xfId="12" applyFont="1" applyFill="1" applyBorder="1" applyAlignment="1">
      <alignment horizontal="center" vertical="center" shrinkToFit="1"/>
    </xf>
    <xf numFmtId="0" fontId="0" fillId="0" borderId="0" xfId="0" applyFill="1" applyBorder="1" applyAlignment="1"/>
    <xf numFmtId="0" fontId="0" fillId="0" borderId="0" xfId="0" applyFill="1">
      <alignment vertical="center"/>
    </xf>
    <xf numFmtId="167" fontId="0" fillId="0" borderId="0" xfId="0" applyNumberFormat="1" applyFill="1">
      <alignment vertical="center"/>
    </xf>
    <xf numFmtId="1" fontId="27" fillId="0" borderId="0" xfId="12" applyNumberFormat="1" applyFont="1" applyFill="1" applyBorder="1" applyAlignment="1">
      <alignment vertical="center" shrinkToFit="1"/>
    </xf>
    <xf numFmtId="0" fontId="19" fillId="0" borderId="0" xfId="11" applyFont="1" applyFill="1" applyAlignment="1">
      <alignment vertical="justify"/>
    </xf>
    <xf numFmtId="0" fontId="6" fillId="0" borderId="0" xfId="11" applyFont="1" applyFill="1" applyAlignment="1">
      <alignment vertical="justify"/>
    </xf>
    <xf numFmtId="0" fontId="20" fillId="0" borderId="0" xfId="11" applyFont="1" applyFill="1" applyAlignment="1">
      <alignment vertical="justify"/>
    </xf>
    <xf numFmtId="0" fontId="10" fillId="0" borderId="0" xfId="11" applyFont="1" applyFill="1" applyAlignment="1">
      <alignment vertical="justify"/>
    </xf>
    <xf numFmtId="0" fontId="9" fillId="0" borderId="12" xfId="10" applyFont="1" applyFill="1" applyBorder="1" applyAlignment="1">
      <alignment horizontal="center" vertical="center" wrapText="1"/>
    </xf>
    <xf numFmtId="0" fontId="5" fillId="8" borderId="3" xfId="11" applyFont="1" applyFill="1" applyBorder="1" applyAlignment="1">
      <alignment vertical="center" wrapText="1"/>
    </xf>
    <xf numFmtId="0" fontId="5" fillId="8" borderId="1" xfId="11" applyFont="1" applyFill="1" applyBorder="1" applyAlignment="1">
      <alignment vertical="center" wrapText="1"/>
    </xf>
    <xf numFmtId="0" fontId="6" fillId="0" borderId="0" xfId="11" applyFont="1" applyFill="1" applyAlignment="1">
      <alignment horizontal="center" vertical="justify"/>
    </xf>
    <xf numFmtId="0" fontId="6" fillId="0" borderId="0" xfId="11" applyFont="1" applyFill="1" applyAlignment="1">
      <alignment horizontal="center" vertical="justify"/>
    </xf>
    <xf numFmtId="5" fontId="28" fillId="0" borderId="0" xfId="12" applyNumberFormat="1" applyFont="1" applyFill="1" applyBorder="1" applyAlignment="1">
      <alignment horizontal="center" vertical="center"/>
    </xf>
    <xf numFmtId="177" fontId="0" fillId="0" borderId="25" xfId="0" applyNumberFormat="1" applyBorder="1">
      <alignment vertical="center"/>
    </xf>
    <xf numFmtId="178" fontId="0" fillId="0" borderId="27" xfId="0" applyNumberFormat="1" applyBorder="1">
      <alignment vertical="center"/>
    </xf>
    <xf numFmtId="185" fontId="24" fillId="9" borderId="1" xfId="14" applyNumberFormat="1" applyFont="1" applyFill="1" applyBorder="1" applyAlignment="1">
      <alignment horizontal="right" vertical="center" shrinkToFit="1"/>
    </xf>
    <xf numFmtId="177" fontId="32" fillId="0" borderId="37" xfId="0" applyNumberFormat="1" applyFont="1" applyBorder="1" applyAlignment="1">
      <alignment horizontal="right" vertical="center"/>
    </xf>
    <xf numFmtId="177" fontId="32" fillId="0" borderId="25" xfId="0" applyNumberFormat="1" applyFont="1" applyBorder="1" applyAlignment="1">
      <alignment horizontal="right" vertical="center"/>
    </xf>
    <xf numFmtId="177" fontId="32" fillId="0" borderId="25" xfId="0" applyNumberFormat="1" applyFont="1" applyBorder="1" applyAlignment="1">
      <alignment horizontal="right" vertical="center" shrinkToFit="1"/>
    </xf>
    <xf numFmtId="178" fontId="32" fillId="0" borderId="25" xfId="0" applyNumberFormat="1" applyFont="1" applyBorder="1" applyAlignment="1">
      <alignment horizontal="right" vertical="center"/>
    </xf>
    <xf numFmtId="41" fontId="22" fillId="9" borderId="1" xfId="12" applyNumberFormat="1" applyFont="1" applyFill="1" applyBorder="1" applyAlignment="1">
      <alignment horizontal="right" vertical="center" shrinkToFit="1"/>
    </xf>
    <xf numFmtId="0" fontId="5" fillId="8" borderId="1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/>
    </xf>
    <xf numFmtId="0" fontId="42" fillId="0" borderId="0" xfId="10" applyFont="1" applyFill="1" applyAlignment="1">
      <alignment horizontal="center" vertical="center"/>
    </xf>
    <xf numFmtId="169" fontId="5" fillId="8" borderId="1" xfId="11" applyNumberFormat="1" applyFont="1" applyFill="1" applyBorder="1" applyAlignment="1">
      <alignment horizontal="center" vertical="center"/>
    </xf>
    <xf numFmtId="168" fontId="9" fillId="0" borderId="12" xfId="10" applyNumberFormat="1" applyFont="1" applyFill="1" applyBorder="1" applyAlignment="1">
      <alignment horizontal="center" vertical="center" shrinkToFit="1"/>
    </xf>
    <xf numFmtId="182" fontId="13" fillId="11" borderId="0" xfId="11" applyNumberFormat="1" applyFont="1" applyFill="1">
      <alignment vertical="center"/>
    </xf>
    <xf numFmtId="9" fontId="5" fillId="8" borderId="1" xfId="16" applyFont="1" applyFill="1" applyBorder="1" applyAlignment="1">
      <alignment horizontal="center" vertical="center" wrapText="1"/>
    </xf>
    <xf numFmtId="182" fontId="13" fillId="0" borderId="0" xfId="11" applyNumberFormat="1" applyFont="1" applyFill="1" applyAlignment="1">
      <alignment vertical="center" shrinkToFit="1"/>
    </xf>
    <xf numFmtId="167" fontId="9" fillId="0" borderId="12" xfId="1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87" fontId="9" fillId="0" borderId="12" xfId="1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73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3" fillId="0" borderId="0" xfId="11" applyFont="1" applyFill="1" applyAlignment="1">
      <alignment vertical="top"/>
    </xf>
    <xf numFmtId="0" fontId="3" fillId="0" borderId="0" xfId="11" applyFont="1" applyFill="1" applyAlignment="1">
      <alignment horizontal="center" vertical="top"/>
    </xf>
    <xf numFmtId="0" fontId="49" fillId="0" borderId="0" xfId="11" applyFont="1" applyFill="1" applyAlignment="1">
      <alignment horizontal="left" vertical="top"/>
    </xf>
    <xf numFmtId="179" fontId="34" fillId="8" borderId="6" xfId="11" applyNumberFormat="1" applyFont="1" applyFill="1" applyBorder="1" applyAlignment="1">
      <alignment horizontal="center" vertical="center"/>
    </xf>
    <xf numFmtId="179" fontId="34" fillId="8" borderId="1" xfId="11" applyNumberFormat="1" applyFont="1" applyFill="1" applyBorder="1" applyAlignment="1">
      <alignment horizontal="center" vertical="center"/>
    </xf>
    <xf numFmtId="179" fontId="34" fillId="8" borderId="1" xfId="11" applyNumberFormat="1" applyFont="1" applyFill="1" applyBorder="1" applyAlignment="1">
      <alignment horizontal="center" vertical="center" shrinkToFit="1"/>
    </xf>
    <xf numFmtId="179" fontId="45" fillId="8" borderId="1" xfId="11" applyNumberFormat="1" applyFont="1" applyFill="1" applyBorder="1" applyAlignment="1">
      <alignment horizontal="center" vertical="center" shrinkToFit="1"/>
    </xf>
    <xf numFmtId="179" fontId="45" fillId="8" borderId="1" xfId="11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/>
    </xf>
    <xf numFmtId="0" fontId="51" fillId="0" borderId="1" xfId="11" applyFont="1" applyFill="1" applyBorder="1" applyAlignment="1">
      <alignment horizontal="center"/>
    </xf>
    <xf numFmtId="184" fontId="50" fillId="0" borderId="1" xfId="28" applyNumberFormat="1" applyFont="1" applyBorder="1" applyAlignment="1">
      <alignment horizontal="center"/>
    </xf>
    <xf numFmtId="41" fontId="50" fillId="0" borderId="1" xfId="0" applyNumberFormat="1" applyFont="1" applyBorder="1" applyAlignment="1">
      <alignment horizontal="center"/>
    </xf>
    <xf numFmtId="41" fontId="50" fillId="0" borderId="4" xfId="0" applyNumberFormat="1" applyFont="1" applyBorder="1" applyAlignment="1">
      <alignment horizontal="center"/>
    </xf>
    <xf numFmtId="0" fontId="51" fillId="0" borderId="24" xfId="0" applyFont="1" applyBorder="1" applyAlignment="1"/>
    <xf numFmtId="0" fontId="0" fillId="0" borderId="0" xfId="0" applyAlignment="1"/>
    <xf numFmtId="0" fontId="9" fillId="0" borderId="1" xfId="1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/>
    </xf>
    <xf numFmtId="9" fontId="5" fillId="8" borderId="1" xfId="16" applyFont="1" applyFill="1" applyBorder="1" applyAlignment="1">
      <alignment horizontal="center" vertical="center" wrapText="1"/>
    </xf>
    <xf numFmtId="0" fontId="13" fillId="6" borderId="5" xfId="11" applyFont="1" applyFill="1" applyBorder="1" applyAlignment="1">
      <alignment horizontal="center" vertical="center"/>
    </xf>
    <xf numFmtId="0" fontId="13" fillId="6" borderId="3" xfId="11" applyFont="1" applyFill="1" applyBorder="1" applyAlignment="1">
      <alignment horizontal="center" vertical="center"/>
    </xf>
    <xf numFmtId="179" fontId="34" fillId="6" borderId="1" xfId="11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24" fillId="9" borderId="1" xfId="14" applyNumberFormat="1" applyFont="1" applyFill="1" applyBorder="1" applyAlignment="1">
      <alignment horizontal="center" vertical="center" shrinkToFit="1"/>
    </xf>
    <xf numFmtId="0" fontId="51" fillId="0" borderId="1" xfId="11" applyNumberFormat="1" applyFont="1" applyFill="1" applyBorder="1" applyAlignment="1">
      <alignment horizontal="center"/>
    </xf>
    <xf numFmtId="185" fontId="51" fillId="0" borderId="1" xfId="1" applyNumberFormat="1" applyFont="1" applyFill="1" applyBorder="1" applyAlignment="1">
      <alignment horizontal="center"/>
    </xf>
    <xf numFmtId="186" fontId="50" fillId="0" borderId="1" xfId="28" applyNumberFormat="1" applyFont="1" applyBorder="1" applyAlignment="1">
      <alignment horizontal="center"/>
    </xf>
    <xf numFmtId="186" fontId="39" fillId="9" borderId="1" xfId="28" applyNumberFormat="1" applyFont="1" applyFill="1" applyBorder="1" applyAlignment="1">
      <alignment horizontal="center" vertical="center" shrinkToFit="1"/>
    </xf>
    <xf numFmtId="169" fontId="13" fillId="0" borderId="0" xfId="11" applyNumberFormat="1" applyFont="1" applyFill="1" applyBorder="1" applyAlignment="1">
      <alignment horizontal="right" vertical="center"/>
    </xf>
    <xf numFmtId="0" fontId="22" fillId="9" borderId="33" xfId="12" applyFont="1" applyFill="1" applyBorder="1" applyAlignment="1">
      <alignment horizontal="right" vertical="center" shrinkToFit="1"/>
    </xf>
    <xf numFmtId="0" fontId="6" fillId="0" borderId="0" xfId="11" applyFont="1" applyFill="1" applyAlignment="1">
      <alignment horizontal="center" vertical="justify"/>
    </xf>
    <xf numFmtId="0" fontId="22" fillId="9" borderId="11" xfId="12" applyFont="1" applyFill="1" applyBorder="1" applyAlignment="1">
      <alignment horizontal="right" vertical="center" shrinkToFit="1"/>
    </xf>
    <xf numFmtId="0" fontId="57" fillId="0" borderId="34" xfId="0" applyFont="1" applyBorder="1" applyAlignment="1">
      <alignment horizontal="center" vertical="center"/>
    </xf>
    <xf numFmtId="1" fontId="9" fillId="0" borderId="1" xfId="11" applyNumberFormat="1" applyFont="1" applyFill="1" applyBorder="1" applyAlignment="1">
      <alignment horizontal="center" vertical="center"/>
    </xf>
    <xf numFmtId="14" fontId="9" fillId="0" borderId="1" xfId="11" applyNumberFormat="1" applyFont="1" applyFill="1" applyBorder="1" applyAlignment="1">
      <alignment horizontal="center" vertical="center"/>
    </xf>
    <xf numFmtId="188" fontId="9" fillId="0" borderId="1" xfId="1" applyNumberFormat="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 wrapText="1"/>
    </xf>
    <xf numFmtId="4" fontId="9" fillId="0" borderId="1" xfId="11" applyNumberFormat="1" applyFont="1" applyFill="1" applyBorder="1" applyAlignment="1">
      <alignment horizontal="center" vertical="center" wrapText="1"/>
    </xf>
    <xf numFmtId="2" fontId="9" fillId="0" borderId="1" xfId="11" applyNumberFormat="1" applyFont="1" applyFill="1" applyBorder="1" applyAlignment="1">
      <alignment horizontal="center" vertical="center" wrapText="1"/>
    </xf>
    <xf numFmtId="4" fontId="58" fillId="0" borderId="1" xfId="11" applyNumberFormat="1" applyFont="1" applyFill="1" applyBorder="1" applyAlignment="1">
      <alignment horizontal="center" vertical="center" wrapText="1"/>
    </xf>
    <xf numFmtId="14" fontId="9" fillId="0" borderId="1" xfId="11" applyNumberFormat="1" applyFont="1" applyFill="1" applyBorder="1" applyAlignment="1">
      <alignment horizontal="center"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3" fontId="9" fillId="0" borderId="1" xfId="11" applyNumberFormat="1" applyFont="1" applyFill="1" applyBorder="1" applyAlignment="1">
      <alignment horizontal="center" vertical="center" wrapText="1"/>
    </xf>
    <xf numFmtId="2" fontId="9" fillId="0" borderId="1" xfId="11" applyNumberFormat="1" applyFont="1" applyFill="1" applyBorder="1" applyAlignment="1">
      <alignment horizontal="center" vertical="center" shrinkToFit="1"/>
    </xf>
    <xf numFmtId="181" fontId="9" fillId="0" borderId="1" xfId="1" applyNumberFormat="1" applyFont="1" applyFill="1" applyBorder="1" applyAlignment="1">
      <alignment horizontal="center" vertical="center" wrapText="1"/>
    </xf>
    <xf numFmtId="169" fontId="9" fillId="0" borderId="1" xfId="11" applyNumberFormat="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9" fillId="0" borderId="0" xfId="11" applyFont="1" applyFill="1">
      <alignment vertical="center"/>
    </xf>
    <xf numFmtId="165" fontId="9" fillId="0" borderId="1" xfId="0" applyNumberFormat="1" applyFont="1" applyFill="1" applyBorder="1" applyAlignment="1">
      <alignment vertical="center"/>
    </xf>
    <xf numFmtId="0" fontId="9" fillId="0" borderId="13" xfId="10" applyFont="1" applyFill="1" applyBorder="1" applyAlignment="1">
      <alignment horizontal="center" vertical="justify"/>
    </xf>
    <xf numFmtId="0" fontId="9" fillId="0" borderId="45" xfId="10" applyFont="1" applyFill="1" applyBorder="1" applyAlignment="1">
      <alignment horizontal="center" vertical="justify"/>
    </xf>
    <xf numFmtId="0" fontId="60" fillId="0" borderId="12" xfId="10" applyFont="1" applyFill="1" applyBorder="1" applyAlignment="1">
      <alignment horizontal="center" vertical="center"/>
    </xf>
    <xf numFmtId="0" fontId="9" fillId="0" borderId="12" xfId="10" applyFont="1" applyFill="1" applyBorder="1" applyAlignment="1">
      <alignment horizontal="center" vertical="justify"/>
    </xf>
    <xf numFmtId="0" fontId="47" fillId="0" borderId="0" xfId="10" applyFont="1" applyFill="1">
      <alignment vertical="center"/>
    </xf>
    <xf numFmtId="165" fontId="47" fillId="0" borderId="1" xfId="10" applyNumberFormat="1" applyFont="1" applyFill="1" applyBorder="1" applyAlignment="1">
      <alignment horizontal="center" vertical="center"/>
    </xf>
    <xf numFmtId="165" fontId="47" fillId="0" borderId="1" xfId="0" applyNumberFormat="1" applyFont="1" applyFill="1" applyBorder="1" applyAlignment="1">
      <alignment vertical="center"/>
    </xf>
    <xf numFmtId="0" fontId="61" fillId="0" borderId="28" xfId="11" applyFont="1" applyFill="1" applyBorder="1" applyAlignment="1">
      <alignment horizontal="center" vertical="center"/>
    </xf>
    <xf numFmtId="0" fontId="61" fillId="0" borderId="22" xfId="11" applyFont="1" applyFill="1" applyBorder="1" applyAlignment="1">
      <alignment horizontal="center" vertical="center"/>
    </xf>
    <xf numFmtId="0" fontId="61" fillId="0" borderId="21" xfId="11" applyFont="1" applyFill="1" applyBorder="1" applyAlignment="1">
      <alignment horizontal="center" vertical="center"/>
    </xf>
    <xf numFmtId="0" fontId="9" fillId="0" borderId="12" xfId="10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 wrapText="1"/>
    </xf>
    <xf numFmtId="0" fontId="9" fillId="0" borderId="0" xfId="10" applyFont="1" applyFill="1">
      <alignment vertical="center"/>
    </xf>
    <xf numFmtId="165" fontId="9" fillId="0" borderId="1" xfId="10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top"/>
    </xf>
    <xf numFmtId="0" fontId="5" fillId="0" borderId="0" xfId="11" applyFont="1" applyFill="1" applyAlignment="1">
      <alignment vertical="top"/>
    </xf>
    <xf numFmtId="0" fontId="5" fillId="0" borderId="0" xfId="11" applyFont="1" applyFill="1" applyAlignment="1">
      <alignment horizontal="center" vertical="center"/>
    </xf>
    <xf numFmtId="0" fontId="61" fillId="0" borderId="0" xfId="10" applyFont="1" applyFill="1" applyAlignment="1">
      <alignment horizontal="center" vertical="center"/>
    </xf>
    <xf numFmtId="0" fontId="61" fillId="0" borderId="0" xfId="10" applyFont="1" applyFill="1">
      <alignment vertical="center"/>
    </xf>
    <xf numFmtId="0" fontId="5" fillId="0" borderId="0" xfId="10" applyFont="1" applyFill="1" applyAlignment="1">
      <alignment horizontal="center" vertical="center"/>
    </xf>
    <xf numFmtId="0" fontId="5" fillId="0" borderId="0" xfId="10" applyFont="1" applyFill="1">
      <alignment vertical="center"/>
    </xf>
    <xf numFmtId="0" fontId="61" fillId="8" borderId="9" xfId="11" applyFont="1" applyFill="1" applyBorder="1" applyAlignment="1">
      <alignment horizontal="center" vertical="center" wrapText="1"/>
    </xf>
    <xf numFmtId="0" fontId="61" fillId="8" borderId="18" xfId="11" applyFont="1" applyFill="1" applyBorder="1" applyAlignment="1">
      <alignment horizontal="center" vertical="center"/>
    </xf>
    <xf numFmtId="9" fontId="61" fillId="8" borderId="18" xfId="16" applyFont="1" applyFill="1" applyBorder="1" applyAlignment="1">
      <alignment horizontal="center" vertical="center" wrapText="1"/>
    </xf>
    <xf numFmtId="0" fontId="64" fillId="0" borderId="0" xfId="11" applyFont="1" applyFill="1">
      <alignment vertical="center"/>
    </xf>
    <xf numFmtId="0" fontId="61" fillId="0" borderId="0" xfId="11" applyFont="1" applyFill="1" applyAlignment="1">
      <alignment horizontal="center" vertical="center"/>
    </xf>
    <xf numFmtId="0" fontId="61" fillId="0" borderId="0" xfId="11" applyFont="1" applyFill="1">
      <alignment vertical="center"/>
    </xf>
    <xf numFmtId="0" fontId="61" fillId="8" borderId="3" xfId="11" applyFont="1" applyFill="1" applyBorder="1" applyAlignment="1">
      <alignment horizontal="center" vertical="center" wrapText="1"/>
    </xf>
    <xf numFmtId="0" fontId="61" fillId="8" borderId="1" xfId="11" applyFont="1" applyFill="1" applyBorder="1" applyAlignment="1">
      <alignment horizontal="center" vertical="center"/>
    </xf>
    <xf numFmtId="9" fontId="61" fillId="8" borderId="3" xfId="16" applyFont="1" applyFill="1" applyBorder="1" applyAlignment="1">
      <alignment horizontal="center" vertical="center" wrapText="1"/>
    </xf>
    <xf numFmtId="9" fontId="61" fillId="8" borderId="1" xfId="16" applyFont="1" applyFill="1" applyBorder="1" applyAlignment="1">
      <alignment horizontal="center" vertical="center" wrapText="1"/>
    </xf>
    <xf numFmtId="0" fontId="62" fillId="8" borderId="1" xfId="11" applyFont="1" applyFill="1" applyBorder="1" applyAlignment="1">
      <alignment horizontal="center" vertical="center" shrinkToFit="1"/>
    </xf>
    <xf numFmtId="0" fontId="61" fillId="8" borderId="1" xfId="11" applyFont="1" applyFill="1" applyBorder="1" applyAlignment="1">
      <alignment horizontal="center" vertical="center" wrapText="1"/>
    </xf>
    <xf numFmtId="169" fontId="61" fillId="8" borderId="1" xfId="11" applyNumberFormat="1" applyFont="1" applyFill="1" applyBorder="1" applyAlignment="1">
      <alignment horizontal="center" vertical="center" wrapText="1"/>
    </xf>
    <xf numFmtId="0" fontId="47" fillId="0" borderId="0" xfId="11" applyFont="1" applyFill="1">
      <alignment vertical="center"/>
    </xf>
    <xf numFmtId="0" fontId="9" fillId="0" borderId="0" xfId="11" applyFont="1" applyFill="1" applyAlignment="1">
      <alignment horizontal="left" vertical="center"/>
    </xf>
    <xf numFmtId="0" fontId="64" fillId="0" borderId="0" xfId="11" applyFont="1" applyFill="1" applyAlignment="1">
      <alignment horizontal="center" vertical="center"/>
    </xf>
    <xf numFmtId="0" fontId="47" fillId="0" borderId="0" xfId="11" applyFont="1" applyFill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1" fillId="0" borderId="1" xfId="0" applyFont="1" applyFill="1" applyBorder="1" applyAlignment="1">
      <alignment horizontal="center" vertical="center"/>
    </xf>
    <xf numFmtId="1" fontId="61" fillId="0" borderId="1" xfId="0" applyNumberFormat="1" applyFont="1" applyFill="1" applyBorder="1" applyAlignment="1">
      <alignment horizontal="center" vertical="center" wrapText="1"/>
    </xf>
    <xf numFmtId="0" fontId="58" fillId="0" borderId="1" xfId="11" applyNumberFormat="1" applyFont="1" applyFill="1" applyBorder="1" applyAlignment="1">
      <alignment horizontal="center" vertical="center"/>
    </xf>
    <xf numFmtId="176" fontId="58" fillId="0" borderId="1" xfId="11" applyNumberFormat="1" applyFont="1" applyFill="1" applyBorder="1" applyAlignment="1">
      <alignment horizontal="center" vertical="center"/>
    </xf>
    <xf numFmtId="1" fontId="58" fillId="0" borderId="1" xfId="11" applyNumberFormat="1" applyFont="1" applyFill="1" applyBorder="1" applyAlignment="1">
      <alignment horizontal="center" vertical="center"/>
    </xf>
    <xf numFmtId="0" fontId="58" fillId="0" borderId="1" xfId="11" applyFont="1" applyFill="1" applyBorder="1" applyAlignment="1">
      <alignment horizontal="center" vertical="center"/>
    </xf>
    <xf numFmtId="4" fontId="58" fillId="0" borderId="1" xfId="11" applyNumberFormat="1" applyFont="1" applyFill="1" applyBorder="1" applyAlignment="1">
      <alignment horizontal="center" vertical="center"/>
    </xf>
    <xf numFmtId="2" fontId="58" fillId="0" borderId="1" xfId="11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1" applyFont="1" applyFill="1" applyAlignment="1">
      <alignment horizontal="center" vertical="justify"/>
    </xf>
    <xf numFmtId="0" fontId="13" fillId="8" borderId="5" xfId="11" applyFont="1" applyFill="1" applyBorder="1" applyAlignment="1">
      <alignment horizontal="center" vertical="center"/>
    </xf>
    <xf numFmtId="0" fontId="13" fillId="8" borderId="3" xfId="11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17" fontId="5" fillId="0" borderId="0" xfId="0" applyNumberFormat="1" applyFont="1" applyAlignment="1">
      <alignment vertical="center"/>
    </xf>
    <xf numFmtId="17" fontId="5" fillId="0" borderId="0" xfId="0" applyNumberFormat="1" applyFont="1" applyFill="1" applyAlignment="1">
      <alignment vertical="center"/>
    </xf>
    <xf numFmtId="190" fontId="65" fillId="0" borderId="0" xfId="0" applyNumberFormat="1" applyFont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66" fillId="0" borderId="1" xfId="11" applyNumberFormat="1" applyFont="1" applyFill="1" applyBorder="1" applyAlignment="1">
      <alignment horizontal="center" vertical="center"/>
    </xf>
    <xf numFmtId="176" fontId="66" fillId="0" borderId="1" xfId="11" applyNumberFormat="1" applyFont="1" applyFill="1" applyBorder="1" applyAlignment="1">
      <alignment horizontal="center" vertical="center"/>
    </xf>
    <xf numFmtId="1" fontId="66" fillId="0" borderId="1" xfId="11" applyNumberFormat="1" applyFont="1" applyFill="1" applyBorder="1" applyAlignment="1">
      <alignment horizontal="center" vertical="center"/>
    </xf>
    <xf numFmtId="0" fontId="66" fillId="0" borderId="1" xfId="11" applyFont="1" applyFill="1" applyBorder="1" applyAlignment="1">
      <alignment horizontal="center" vertical="center"/>
    </xf>
    <xf numFmtId="4" fontId="66" fillId="0" borderId="1" xfId="11" applyNumberFormat="1" applyFont="1" applyFill="1" applyBorder="1" applyAlignment="1">
      <alignment horizontal="center" vertical="center"/>
    </xf>
    <xf numFmtId="2" fontId="66" fillId="0" borderId="1" xfId="1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 wrapText="1"/>
    </xf>
    <xf numFmtId="0" fontId="67" fillId="0" borderId="1" xfId="11" applyNumberFormat="1" applyFont="1" applyFill="1" applyBorder="1" applyAlignment="1">
      <alignment horizontal="center" vertical="center"/>
    </xf>
    <xf numFmtId="0" fontId="47" fillId="0" borderId="0" xfId="10" applyFont="1" applyFill="1" applyAlignment="1">
      <alignment horizontal="center" vertical="center"/>
    </xf>
    <xf numFmtId="3" fontId="9" fillId="6" borderId="1" xfId="11" applyNumberFormat="1" applyFont="1" applyFill="1" applyBorder="1" applyAlignment="1">
      <alignment horizontal="center" vertical="center" wrapText="1"/>
    </xf>
    <xf numFmtId="166" fontId="68" fillId="0" borderId="0" xfId="1" applyFont="1" applyFill="1" applyAlignment="1">
      <alignment horizontal="center" vertical="justify"/>
    </xf>
    <xf numFmtId="2" fontId="9" fillId="0" borderId="0" xfId="11" applyNumberFormat="1" applyFont="1" applyFill="1">
      <alignment vertical="center"/>
    </xf>
    <xf numFmtId="0" fontId="6" fillId="0" borderId="0" xfId="11" applyFont="1" applyFill="1" applyAlignment="1">
      <alignment horizontal="center" vertical="justify"/>
    </xf>
    <xf numFmtId="0" fontId="22" fillId="9" borderId="11" xfId="12" applyFont="1" applyFill="1" applyBorder="1" applyAlignment="1">
      <alignment horizontal="right" vertical="center" shrinkToFit="1"/>
    </xf>
    <xf numFmtId="0" fontId="22" fillId="9" borderId="33" xfId="12" applyFont="1" applyFill="1" applyBorder="1" applyAlignment="1">
      <alignment horizontal="right" vertical="center" shrinkToFit="1"/>
    </xf>
    <xf numFmtId="0" fontId="13" fillId="8" borderId="5" xfId="11" applyFont="1" applyFill="1" applyBorder="1" applyAlignment="1">
      <alignment horizontal="center" vertical="center"/>
    </xf>
    <xf numFmtId="0" fontId="13" fillId="8" borderId="3" xfId="11" applyFont="1" applyFill="1" applyBorder="1" applyAlignment="1">
      <alignment horizontal="center" vertical="center"/>
    </xf>
    <xf numFmtId="0" fontId="9" fillId="0" borderId="1" xfId="11" applyFont="1" applyFill="1" applyBorder="1">
      <alignment vertical="center"/>
    </xf>
    <xf numFmtId="2" fontId="9" fillId="0" borderId="1" xfId="11" applyNumberFormat="1" applyFont="1" applyFill="1" applyBorder="1">
      <alignment vertical="center"/>
    </xf>
    <xf numFmtId="0" fontId="6" fillId="0" borderId="0" xfId="11" applyFont="1" applyFill="1" applyAlignment="1">
      <alignment horizontal="center" vertical="justify"/>
    </xf>
    <xf numFmtId="2" fontId="9" fillId="0" borderId="1" xfId="11" applyNumberFormat="1" applyFont="1" applyFill="1" applyBorder="1" applyAlignment="1">
      <alignment horizontal="center" vertical="center"/>
    </xf>
    <xf numFmtId="2" fontId="59" fillId="0" borderId="1" xfId="0" applyNumberFormat="1" applyFont="1" applyFill="1" applyBorder="1" applyAlignment="1">
      <alignment horizontal="center" vertical="center"/>
    </xf>
    <xf numFmtId="2" fontId="58" fillId="0" borderId="1" xfId="0" applyNumberFormat="1" applyFont="1" applyFill="1" applyBorder="1" applyAlignment="1">
      <alignment horizontal="center" vertical="center"/>
    </xf>
    <xf numFmtId="0" fontId="61" fillId="8" borderId="1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/>
    </xf>
    <xf numFmtId="0" fontId="61" fillId="8" borderId="9" xfId="11" applyFont="1" applyFill="1" applyBorder="1" applyAlignment="1">
      <alignment horizontal="center" vertical="center" wrapText="1"/>
    </xf>
    <xf numFmtId="0" fontId="61" fillId="8" borderId="3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 wrapText="1"/>
    </xf>
    <xf numFmtId="9" fontId="61" fillId="8" borderId="18" xfId="16" applyFont="1" applyFill="1" applyBorder="1" applyAlignment="1">
      <alignment horizontal="center" vertical="center" wrapText="1"/>
    </xf>
    <xf numFmtId="9" fontId="61" fillId="8" borderId="1" xfId="16" applyFont="1" applyFill="1" applyBorder="1" applyAlignment="1">
      <alignment horizontal="center" vertical="center" wrapText="1"/>
    </xf>
    <xf numFmtId="0" fontId="13" fillId="8" borderId="5" xfId="11" applyFont="1" applyFill="1" applyBorder="1" applyAlignment="1">
      <alignment horizontal="center" vertical="center"/>
    </xf>
    <xf numFmtId="0" fontId="13" fillId="8" borderId="3" xfId="11" applyFont="1" applyFill="1" applyBorder="1" applyAlignment="1">
      <alignment horizontal="center" vertical="center"/>
    </xf>
    <xf numFmtId="9" fontId="5" fillId="8" borderId="1" xfId="16" applyFont="1" applyFill="1" applyBorder="1" applyAlignment="1">
      <alignment horizontal="center" vertical="center" wrapText="1"/>
    </xf>
    <xf numFmtId="9" fontId="61" fillId="8" borderId="3" xfId="16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8" borderId="9" xfId="11" applyFont="1" applyFill="1" applyBorder="1" applyAlignment="1">
      <alignment vertical="center"/>
    </xf>
    <xf numFmtId="0" fontId="61" fillId="8" borderId="7" xfId="11" applyFont="1" applyFill="1" applyBorder="1" applyAlignment="1">
      <alignment vertical="center"/>
    </xf>
    <xf numFmtId="0" fontId="61" fillId="8" borderId="3" xfId="11" applyFont="1" applyFill="1" applyBorder="1" applyAlignment="1">
      <alignment vertical="center"/>
    </xf>
    <xf numFmtId="0" fontId="22" fillId="9" borderId="36" xfId="12" applyFont="1" applyFill="1" applyBorder="1" applyAlignment="1">
      <alignment horizontal="right" vertical="center" shrinkToFit="1"/>
    </xf>
    <xf numFmtId="0" fontId="22" fillId="9" borderId="33" xfId="12" applyFont="1" applyFill="1" applyBorder="1" applyAlignment="1">
      <alignment horizontal="right" vertical="center" shrinkToFit="1"/>
    </xf>
    <xf numFmtId="0" fontId="22" fillId="9" borderId="37" xfId="12" applyFont="1" applyFill="1" applyBorder="1" applyAlignment="1">
      <alignment horizontal="right" vertical="center" shrinkToFit="1"/>
    </xf>
    <xf numFmtId="5" fontId="28" fillId="0" borderId="0" xfId="12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170" fontId="25" fillId="9" borderId="26" xfId="12" applyNumberFormat="1" applyFont="1" applyFill="1" applyBorder="1" applyAlignment="1">
      <alignment horizontal="center" vertical="center" shrinkToFit="1"/>
    </xf>
    <xf numFmtId="170" fontId="25" fillId="9" borderId="33" xfId="12" applyNumberFormat="1" applyFont="1" applyFill="1" applyBorder="1" applyAlignment="1">
      <alignment horizontal="center" vertical="center" shrinkToFit="1"/>
    </xf>
    <xf numFmtId="170" fontId="25" fillId="9" borderId="44" xfId="12" applyNumberFormat="1" applyFont="1" applyFill="1" applyBorder="1" applyAlignment="1">
      <alignment horizontal="center" vertical="center" shrinkToFit="1"/>
    </xf>
    <xf numFmtId="170" fontId="25" fillId="9" borderId="4" xfId="12" applyNumberFormat="1" applyFont="1" applyFill="1" applyBorder="1" applyAlignment="1">
      <alignment horizontal="center" vertical="center" shrinkToFit="1"/>
    </xf>
    <xf numFmtId="170" fontId="25" fillId="9" borderId="11" xfId="12" applyNumberFormat="1" applyFont="1" applyFill="1" applyBorder="1" applyAlignment="1">
      <alignment horizontal="center" vertical="center" shrinkToFit="1"/>
    </xf>
    <xf numFmtId="170" fontId="25" fillId="9" borderId="43" xfId="12" applyNumberFormat="1" applyFont="1" applyFill="1" applyBorder="1" applyAlignment="1">
      <alignment horizontal="center" vertical="center" shrinkToFit="1"/>
    </xf>
    <xf numFmtId="0" fontId="21" fillId="9" borderId="35" xfId="12" applyFont="1" applyFill="1" applyBorder="1" applyAlignment="1">
      <alignment horizontal="center" vertical="center" shrinkToFit="1"/>
    </xf>
    <xf numFmtId="0" fontId="21" fillId="9" borderId="21" xfId="12" applyFont="1" applyFill="1" applyBorder="1" applyAlignment="1">
      <alignment horizontal="center" vertical="center" shrinkToFit="1"/>
    </xf>
    <xf numFmtId="0" fontId="40" fillId="0" borderId="0" xfId="11" applyFont="1" applyFill="1" applyAlignment="1">
      <alignment horizontal="center" vertical="center"/>
    </xf>
    <xf numFmtId="0" fontId="6" fillId="0" borderId="0" xfId="11" applyFont="1" applyFill="1" applyAlignment="1">
      <alignment horizontal="center" vertical="justify"/>
    </xf>
    <xf numFmtId="0" fontId="41" fillId="0" borderId="0" xfId="11" applyFont="1" applyFill="1" applyAlignment="1">
      <alignment horizontal="center" vertical="center"/>
    </xf>
    <xf numFmtId="0" fontId="10" fillId="0" borderId="0" xfId="11" applyFont="1" applyFill="1" applyAlignment="1">
      <alignment horizontal="center" vertical="justify"/>
    </xf>
    <xf numFmtId="0" fontId="22" fillId="9" borderId="35" xfId="12" applyFont="1" applyFill="1" applyBorder="1" applyAlignment="1">
      <alignment horizontal="right" vertical="center" shrinkToFit="1"/>
    </xf>
    <xf numFmtId="0" fontId="22" fillId="9" borderId="11" xfId="12" applyFont="1" applyFill="1" applyBorder="1" applyAlignment="1">
      <alignment horizontal="right" vertical="center" shrinkToFit="1"/>
    </xf>
    <xf numFmtId="0" fontId="22" fillId="9" borderId="21" xfId="12" applyFont="1" applyFill="1" applyBorder="1" applyAlignment="1">
      <alignment horizontal="right" vertical="center" shrinkToFit="1"/>
    </xf>
    <xf numFmtId="0" fontId="61" fillId="8" borderId="18" xfId="11" applyFont="1" applyFill="1" applyBorder="1" applyAlignment="1">
      <alignment horizontal="center" vertical="center" wrapText="1"/>
    </xf>
    <xf numFmtId="0" fontId="61" fillId="8" borderId="1" xfId="11" applyFont="1" applyFill="1" applyBorder="1" applyAlignment="1">
      <alignment horizontal="center" vertical="center" wrapText="1"/>
    </xf>
    <xf numFmtId="0" fontId="5" fillId="8" borderId="18" xfId="1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 wrapText="1"/>
    </xf>
    <xf numFmtId="0" fontId="55" fillId="0" borderId="1" xfId="11" applyFont="1" applyFill="1" applyBorder="1" applyAlignment="1">
      <alignment horizontal="center" vertical="center" wrapText="1"/>
    </xf>
    <xf numFmtId="0" fontId="55" fillId="0" borderId="0" xfId="11" applyFont="1" applyFill="1" applyBorder="1" applyAlignment="1">
      <alignment horizontal="right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5" fillId="0" borderId="47" xfId="11" applyFont="1" applyFill="1" applyBorder="1" applyAlignment="1">
      <alignment horizontal="center" vertical="center" wrapText="1"/>
    </xf>
    <xf numFmtId="0" fontId="5" fillId="0" borderId="50" xfId="11" applyFont="1" applyFill="1" applyBorder="1" applyAlignment="1">
      <alignment horizontal="center" vertical="center" wrapText="1"/>
    </xf>
    <xf numFmtId="0" fontId="5" fillId="0" borderId="28" xfId="11" applyFont="1" applyFill="1" applyBorder="1" applyAlignment="1">
      <alignment horizontal="center" vertical="center" wrapText="1"/>
    </xf>
    <xf numFmtId="0" fontId="13" fillId="8" borderId="5" xfId="11" applyFont="1" applyFill="1" applyBorder="1" applyAlignment="1">
      <alignment horizontal="center" vertical="center"/>
    </xf>
    <xf numFmtId="0" fontId="13" fillId="8" borderId="3" xfId="11" applyFont="1" applyFill="1" applyBorder="1" applyAlignment="1">
      <alignment horizontal="center" vertical="center"/>
    </xf>
    <xf numFmtId="0" fontId="61" fillId="6" borderId="9" xfId="11" applyFont="1" applyFill="1" applyBorder="1" applyAlignment="1">
      <alignment horizontal="center" vertical="center" wrapText="1"/>
    </xf>
    <xf numFmtId="0" fontId="61" fillId="6" borderId="3" xfId="11" applyFont="1" applyFill="1" applyBorder="1" applyAlignment="1">
      <alignment horizontal="center" vertical="center" wrapText="1"/>
    </xf>
    <xf numFmtId="9" fontId="61" fillId="8" borderId="18" xfId="16" applyFont="1" applyFill="1" applyBorder="1" applyAlignment="1">
      <alignment horizontal="center" vertical="center" wrapText="1"/>
    </xf>
    <xf numFmtId="9" fontId="61" fillId="8" borderId="1" xfId="16" applyFont="1" applyFill="1" applyBorder="1" applyAlignment="1">
      <alignment horizontal="center" vertical="center" wrapText="1"/>
    </xf>
    <xf numFmtId="0" fontId="13" fillId="8" borderId="1" xfId="11" applyFont="1" applyFill="1" applyBorder="1" applyAlignment="1">
      <alignment horizontal="center" vertical="center"/>
    </xf>
    <xf numFmtId="0" fontId="62" fillId="8" borderId="19" xfId="11" applyFont="1" applyFill="1" applyBorder="1" applyAlignment="1">
      <alignment horizontal="center" vertical="center" wrapText="1"/>
    </xf>
    <xf numFmtId="0" fontId="62" fillId="8" borderId="41" xfId="11" applyFont="1" applyFill="1" applyBorder="1" applyAlignment="1">
      <alignment horizontal="center" vertical="center" wrapText="1"/>
    </xf>
    <xf numFmtId="0" fontId="62" fillId="8" borderId="17" xfId="11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/>
    </xf>
    <xf numFmtId="9" fontId="5" fillId="8" borderId="1" xfId="16" applyFont="1" applyFill="1" applyBorder="1" applyAlignment="1">
      <alignment horizontal="center" vertical="center" wrapText="1"/>
    </xf>
    <xf numFmtId="0" fontId="48" fillId="0" borderId="0" xfId="11" applyFont="1" applyFill="1" applyAlignment="1">
      <alignment horizontal="center" vertical="top"/>
    </xf>
    <xf numFmtId="0" fontId="61" fillId="8" borderId="18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/>
    </xf>
    <xf numFmtId="0" fontId="61" fillId="8" borderId="9" xfId="11" applyFont="1" applyFill="1" applyBorder="1" applyAlignment="1">
      <alignment horizontal="center" vertical="center" wrapText="1"/>
    </xf>
    <xf numFmtId="0" fontId="61" fillId="8" borderId="3" xfId="11" applyFont="1" applyFill="1" applyBorder="1" applyAlignment="1">
      <alignment horizontal="center" vertical="center" wrapText="1"/>
    </xf>
    <xf numFmtId="169" fontId="12" fillId="11" borderId="19" xfId="11" applyNumberFormat="1" applyFont="1" applyFill="1" applyBorder="1" applyAlignment="1">
      <alignment horizontal="right" vertical="center"/>
    </xf>
    <xf numFmtId="169" fontId="12" fillId="11" borderId="17" xfId="11" applyNumberFormat="1" applyFont="1" applyFill="1" applyBorder="1" applyAlignment="1">
      <alignment horizontal="right" vertical="center"/>
    </xf>
    <xf numFmtId="14" fontId="7" fillId="9" borderId="19" xfId="11" applyNumberFormat="1" applyFont="1" applyFill="1" applyBorder="1" applyAlignment="1">
      <alignment horizontal="center" vertical="center" wrapText="1"/>
    </xf>
    <xf numFmtId="14" fontId="7" fillId="9" borderId="17" xfId="11" applyNumberFormat="1" applyFont="1" applyFill="1" applyBorder="1" applyAlignment="1">
      <alignment horizontal="center" vertical="center" wrapText="1"/>
    </xf>
    <xf numFmtId="0" fontId="61" fillId="8" borderId="20" xfId="11" applyFont="1" applyFill="1" applyBorder="1" applyAlignment="1">
      <alignment horizontal="center" vertical="center" wrapText="1"/>
    </xf>
    <xf numFmtId="0" fontId="61" fillId="8" borderId="2" xfId="11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top"/>
    </xf>
    <xf numFmtId="0" fontId="12" fillId="8" borderId="1" xfId="11" applyFont="1" applyFill="1" applyBorder="1" applyAlignment="1">
      <alignment horizontal="center" vertical="center"/>
    </xf>
    <xf numFmtId="0" fontId="13" fillId="8" borderId="5" xfId="11" applyFont="1" applyFill="1" applyBorder="1" applyAlignment="1">
      <alignment horizontal="center" vertical="center" shrinkToFit="1"/>
    </xf>
    <xf numFmtId="0" fontId="13" fillId="8" borderId="3" xfId="11" applyFont="1" applyFill="1" applyBorder="1" applyAlignment="1">
      <alignment horizontal="center" vertical="center" shrinkToFit="1"/>
    </xf>
    <xf numFmtId="171" fontId="3" fillId="10" borderId="6" xfId="0" applyNumberFormat="1" applyFont="1" applyFill="1" applyBorder="1" applyAlignment="1">
      <alignment horizontal="center" vertical="center" shrinkToFit="1"/>
    </xf>
    <xf numFmtId="0" fontId="46" fillId="0" borderId="15" xfId="0" applyFont="1" applyFill="1" applyBorder="1" applyAlignment="1">
      <alignment horizontal="left" vertical="center"/>
    </xf>
    <xf numFmtId="0" fontId="61" fillId="8" borderId="18" xfId="0" applyFont="1" applyFill="1" applyBorder="1" applyAlignment="1">
      <alignment horizontal="center" vertical="center" wrapText="1"/>
    </xf>
    <xf numFmtId="0" fontId="61" fillId="8" borderId="1" xfId="0" applyFont="1" applyFill="1" applyBorder="1" applyAlignment="1">
      <alignment horizontal="center" vertical="center" wrapText="1"/>
    </xf>
    <xf numFmtId="0" fontId="61" fillId="8" borderId="1" xfId="11" applyFont="1" applyFill="1" applyBorder="1" applyAlignment="1">
      <alignment horizontal="center" vertical="center"/>
    </xf>
    <xf numFmtId="0" fontId="8" fillId="0" borderId="0" xfId="11" applyFont="1" applyFill="1" applyAlignment="1">
      <alignment horizontal="center" vertical="top"/>
    </xf>
    <xf numFmtId="0" fontId="5" fillId="8" borderId="5" xfId="11" applyFont="1" applyFill="1" applyBorder="1" applyAlignment="1">
      <alignment horizontal="center" vertical="center"/>
    </xf>
    <xf numFmtId="0" fontId="5" fillId="8" borderId="3" xfId="11" applyFont="1" applyFill="1" applyBorder="1" applyAlignment="1">
      <alignment horizontal="center" vertical="center"/>
    </xf>
    <xf numFmtId="0" fontId="61" fillId="8" borderId="16" xfId="11" applyFont="1" applyFill="1" applyBorder="1" applyAlignment="1">
      <alignment horizontal="center" vertical="center"/>
    </xf>
    <xf numFmtId="0" fontId="61" fillId="8" borderId="6" xfId="11" applyFont="1" applyFill="1" applyBorder="1" applyAlignment="1">
      <alignment horizontal="center" vertical="center"/>
    </xf>
    <xf numFmtId="0" fontId="4" fillId="8" borderId="1" xfId="11" applyFont="1" applyFill="1" applyBorder="1" applyAlignment="1">
      <alignment horizontal="center" vertical="center"/>
    </xf>
    <xf numFmtId="0" fontId="5" fillId="8" borderId="5" xfId="11" applyFont="1" applyFill="1" applyBorder="1" applyAlignment="1">
      <alignment horizontal="center" vertical="center" wrapText="1"/>
    </xf>
    <xf numFmtId="0" fontId="5" fillId="8" borderId="3" xfId="11" applyFont="1" applyFill="1" applyBorder="1" applyAlignment="1">
      <alignment horizontal="center" vertical="center" wrapText="1"/>
    </xf>
    <xf numFmtId="0" fontId="5" fillId="8" borderId="10" xfId="11" applyFont="1" applyFill="1" applyBorder="1" applyAlignment="1">
      <alignment horizontal="center" vertical="center"/>
    </xf>
    <xf numFmtId="0" fontId="5" fillId="8" borderId="46" xfId="11" applyFont="1" applyFill="1" applyBorder="1" applyAlignment="1">
      <alignment horizontal="center" vertical="center"/>
    </xf>
    <xf numFmtId="0" fontId="5" fillId="8" borderId="30" xfId="11" applyFont="1" applyFill="1" applyBorder="1" applyAlignment="1">
      <alignment horizontal="center" vertical="center"/>
    </xf>
    <xf numFmtId="0" fontId="5" fillId="8" borderId="29" xfId="11" applyFont="1" applyFill="1" applyBorder="1" applyAlignment="1">
      <alignment horizontal="center" vertical="center"/>
    </xf>
    <xf numFmtId="0" fontId="61" fillId="8" borderId="8" xfId="11" applyFont="1" applyFill="1" applyBorder="1" applyAlignment="1">
      <alignment horizontal="center" vertical="center"/>
    </xf>
    <xf numFmtId="0" fontId="61" fillId="8" borderId="31" xfId="11" applyFont="1" applyFill="1" applyBorder="1" applyAlignment="1">
      <alignment horizontal="center" vertical="center"/>
    </xf>
    <xf numFmtId="0" fontId="61" fillId="8" borderId="30" xfId="11" applyFont="1" applyFill="1" applyBorder="1" applyAlignment="1">
      <alignment horizontal="center" vertical="center"/>
    </xf>
    <xf numFmtId="0" fontId="61" fillId="8" borderId="29" xfId="11" applyFont="1" applyFill="1" applyBorder="1" applyAlignment="1">
      <alignment horizontal="center" vertical="center"/>
    </xf>
    <xf numFmtId="175" fontId="30" fillId="2" borderId="42" xfId="13" applyNumberFormat="1" applyAlignment="1">
      <alignment horizontal="center" vertical="center"/>
    </xf>
    <xf numFmtId="169" fontId="13" fillId="11" borderId="15" xfId="11" applyNumberFormat="1" applyFont="1" applyFill="1" applyBorder="1" applyAlignment="1">
      <alignment horizontal="right" vertical="center"/>
    </xf>
    <xf numFmtId="0" fontId="44" fillId="8" borderId="5" xfId="11" applyFont="1" applyFill="1" applyBorder="1" applyAlignment="1">
      <alignment horizontal="center" vertical="center"/>
    </xf>
    <xf numFmtId="0" fontId="44" fillId="8" borderId="3" xfId="11" applyFont="1" applyFill="1" applyBorder="1" applyAlignment="1">
      <alignment horizontal="center" vertical="center"/>
    </xf>
    <xf numFmtId="0" fontId="43" fillId="8" borderId="5" xfId="11" applyFont="1" applyFill="1" applyBorder="1" applyAlignment="1">
      <alignment horizontal="center" vertical="center" shrinkToFit="1"/>
    </xf>
    <xf numFmtId="0" fontId="43" fillId="8" borderId="3" xfId="11" applyFont="1" applyFill="1" applyBorder="1" applyAlignment="1">
      <alignment horizontal="center" vertical="center" shrinkToFit="1"/>
    </xf>
    <xf numFmtId="0" fontId="62" fillId="8" borderId="9" xfId="11" applyFont="1" applyFill="1" applyBorder="1" applyAlignment="1">
      <alignment horizontal="center" vertical="center" wrapText="1"/>
    </xf>
    <xf numFmtId="0" fontId="62" fillId="8" borderId="3" xfId="11" applyFont="1" applyFill="1" applyBorder="1" applyAlignment="1">
      <alignment horizontal="center" vertical="center" wrapText="1"/>
    </xf>
    <xf numFmtId="169" fontId="61" fillId="8" borderId="8" xfId="11" applyNumberFormat="1" applyFont="1" applyFill="1" applyBorder="1" applyAlignment="1">
      <alignment horizontal="center" vertical="center" wrapText="1"/>
    </xf>
    <xf numFmtId="169" fontId="61" fillId="8" borderId="31" xfId="11" applyNumberFormat="1" applyFont="1" applyFill="1" applyBorder="1" applyAlignment="1">
      <alignment horizontal="center" vertical="center" wrapText="1"/>
    </xf>
    <xf numFmtId="169" fontId="13" fillId="0" borderId="15" xfId="11" applyNumberFormat="1" applyFont="1" applyFill="1" applyBorder="1" applyAlignment="1">
      <alignment horizontal="right" vertical="center"/>
    </xf>
    <xf numFmtId="0" fontId="13" fillId="8" borderId="4" xfId="4" applyFont="1" applyFill="1" applyBorder="1" applyAlignment="1">
      <alignment horizontal="center" vertical="center"/>
    </xf>
    <xf numFmtId="0" fontId="13" fillId="8" borderId="21" xfId="4" applyFont="1" applyFill="1" applyBorder="1" applyAlignment="1">
      <alignment horizontal="center" vertical="center"/>
    </xf>
    <xf numFmtId="0" fontId="44" fillId="8" borderId="9" xfId="11" applyFont="1" applyFill="1" applyBorder="1" applyAlignment="1">
      <alignment horizontal="center" vertical="center" wrapText="1"/>
    </xf>
    <xf numFmtId="0" fontId="44" fillId="8" borderId="7" xfId="11" applyFont="1" applyFill="1" applyBorder="1" applyAlignment="1">
      <alignment horizontal="center" vertical="center" wrapText="1"/>
    </xf>
    <xf numFmtId="0" fontId="44" fillId="8" borderId="3" xfId="11" applyFont="1" applyFill="1" applyBorder="1" applyAlignment="1">
      <alignment horizontal="center" vertical="center" wrapText="1"/>
    </xf>
    <xf numFmtId="0" fontId="5" fillId="0" borderId="22" xfId="11" applyFont="1" applyFill="1" applyBorder="1" applyAlignment="1">
      <alignment horizontal="center" vertical="center"/>
    </xf>
    <xf numFmtId="9" fontId="5" fillId="0" borderId="22" xfId="11" applyNumberFormat="1" applyFont="1" applyFill="1" applyBorder="1" applyAlignment="1">
      <alignment horizontal="center" vertical="center"/>
    </xf>
    <xf numFmtId="0" fontId="70" fillId="0" borderId="1" xfId="11" applyFont="1" applyFill="1" applyBorder="1" applyAlignment="1">
      <alignment horizontal="center" vertical="center"/>
    </xf>
    <xf numFmtId="0" fontId="43" fillId="8" borderId="9" xfId="11" applyFont="1" applyFill="1" applyBorder="1" applyAlignment="1">
      <alignment horizontal="center" vertical="center" wrapText="1"/>
    </xf>
    <xf numFmtId="0" fontId="43" fillId="8" borderId="7" xfId="11" applyFont="1" applyFill="1" applyBorder="1" applyAlignment="1">
      <alignment horizontal="center" vertical="center" wrapText="1"/>
    </xf>
    <xf numFmtId="0" fontId="43" fillId="8" borderId="3" xfId="11" applyFont="1" applyFill="1" applyBorder="1" applyAlignment="1">
      <alignment horizontal="center" vertical="center" wrapText="1"/>
    </xf>
    <xf numFmtId="0" fontId="5" fillId="8" borderId="2" xfId="11" applyFont="1" applyFill="1" applyBorder="1" applyAlignment="1">
      <alignment horizontal="center" vertical="center"/>
    </xf>
    <xf numFmtId="174" fontId="30" fillId="2" borderId="42" xfId="13" applyNumberFormat="1" applyAlignment="1">
      <alignment horizontal="center" vertical="center"/>
    </xf>
    <xf numFmtId="9" fontId="63" fillId="8" borderId="9" xfId="16" applyFont="1" applyFill="1" applyBorder="1" applyAlignment="1">
      <alignment horizontal="center" vertical="center" wrapText="1"/>
    </xf>
    <xf numFmtId="9" fontId="63" fillId="8" borderId="3" xfId="16" applyFont="1" applyFill="1" applyBorder="1" applyAlignment="1">
      <alignment horizontal="center" vertical="center" wrapText="1"/>
    </xf>
    <xf numFmtId="9" fontId="11" fillId="8" borderId="5" xfId="16" applyFont="1" applyFill="1" applyBorder="1" applyAlignment="1">
      <alignment horizontal="center" vertical="center" wrapText="1"/>
    </xf>
    <xf numFmtId="9" fontId="11" fillId="8" borderId="3" xfId="16" applyFont="1" applyFill="1" applyBorder="1" applyAlignment="1">
      <alignment horizontal="center" vertical="center" wrapText="1"/>
    </xf>
    <xf numFmtId="9" fontId="5" fillId="8" borderId="5" xfId="16" applyFont="1" applyFill="1" applyBorder="1" applyAlignment="1">
      <alignment horizontal="center" vertical="center" wrapText="1"/>
    </xf>
    <xf numFmtId="9" fontId="5" fillId="8" borderId="3" xfId="16" applyFont="1" applyFill="1" applyBorder="1" applyAlignment="1">
      <alignment horizontal="center" vertical="center" wrapText="1"/>
    </xf>
    <xf numFmtId="9" fontId="61" fillId="8" borderId="9" xfId="16" applyFont="1" applyFill="1" applyBorder="1" applyAlignment="1">
      <alignment horizontal="center" vertical="center" wrapText="1"/>
    </xf>
    <xf numFmtId="9" fontId="61" fillId="8" borderId="3" xfId="16" applyFont="1" applyFill="1" applyBorder="1" applyAlignment="1">
      <alignment horizontal="center" vertical="center" wrapText="1"/>
    </xf>
    <xf numFmtId="2" fontId="61" fillId="0" borderId="5" xfId="0" applyNumberFormat="1" applyFont="1" applyFill="1" applyBorder="1" applyAlignment="1">
      <alignment horizontal="center" vertical="center" wrapText="1"/>
    </xf>
    <xf numFmtId="2" fontId="61" fillId="0" borderId="3" xfId="0" applyNumberFormat="1" applyFont="1" applyFill="1" applyBorder="1" applyAlignment="1">
      <alignment horizontal="center" vertical="center" wrapText="1"/>
    </xf>
    <xf numFmtId="191" fontId="61" fillId="0" borderId="4" xfId="0" applyNumberFormat="1" applyFont="1" applyFill="1" applyBorder="1" applyAlignment="1">
      <alignment horizontal="center" vertical="center" wrapText="1"/>
    </xf>
    <xf numFmtId="191" fontId="61" fillId="0" borderId="21" xfId="0" applyNumberFormat="1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61" fillId="6" borderId="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9">
    <cellStyle name="Comma" xfId="28" builtinId="3"/>
    <cellStyle name="Currency" xfId="1" builtinId="4"/>
    <cellStyle name="Currency 10" xfId="2"/>
    <cellStyle name="Currency 2" xfId="3"/>
    <cellStyle name="Neutral" xfId="4" builtinId="28"/>
    <cellStyle name="Normal" xfId="0" builtinId="0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5 2" xfId="11"/>
    <cellStyle name="Normal_合计" xfId="12"/>
    <cellStyle name="Output" xfId="13" builtinId="21"/>
    <cellStyle name="Percent" xfId="14" builtinId="5"/>
    <cellStyle name="Percent 2" xfId="15"/>
    <cellStyle name="Percent 3" xfId="16"/>
    <cellStyle name="一般_2003年10月份薪資" xfId="17"/>
    <cellStyle name="千位分隔 2" xfId="18"/>
    <cellStyle name="千位分隔 3" xfId="19"/>
    <cellStyle name="常规 2" xfId="20"/>
    <cellStyle name="常规 2 2" xfId="21"/>
    <cellStyle name="常规 3" xfId="22"/>
    <cellStyle name="常规 4" xfId="23"/>
    <cellStyle name="常规 5" xfId="24"/>
    <cellStyle name="常规 6" xfId="25"/>
    <cellStyle name="常规_NSSF (2)" xfId="26"/>
    <cellStyle name="货币_Sheet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C00000"/>
  </sheetPr>
  <dimension ref="A1:CJ28"/>
  <sheetViews>
    <sheetView view="pageBreakPreview" zoomScaleNormal="100" zoomScaleSheetLayoutView="100" workbookViewId="0">
      <pane ySplit="8" topLeftCell="A15" activePane="bottomLeft" state="frozen"/>
      <selection activeCell="BF9" sqref="BF9:BG9"/>
      <selection pane="bottomLeft" activeCell="A9" sqref="A9:A23"/>
    </sheetView>
  </sheetViews>
  <sheetFormatPr defaultRowHeight="14.25"/>
  <cols>
    <col min="1" max="1" width="5.625" customWidth="1"/>
    <col min="2" max="2" width="14.875" bestFit="1" customWidth="1"/>
    <col min="3" max="3" width="9" customWidth="1"/>
    <col min="4" max="4" width="10.375" customWidth="1"/>
    <col min="5" max="5" width="12.625" bestFit="1" customWidth="1"/>
    <col min="6" max="6" width="11.75" customWidth="1"/>
    <col min="7" max="7" width="17" customWidth="1"/>
    <col min="8" max="8" width="9" customWidth="1"/>
    <col min="9" max="9" width="9.875" customWidth="1"/>
    <col min="10" max="10" width="10.625" customWidth="1"/>
    <col min="11" max="20" width="8.625" customWidth="1"/>
    <col min="21" max="21" width="10.625" customWidth="1"/>
    <col min="22" max="22" width="10.75" customWidth="1"/>
  </cols>
  <sheetData>
    <row r="1" spans="1:88" s="13" customFormat="1" ht="32.25" customHeight="1">
      <c r="A1" s="233" t="s">
        <v>176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CA1" s="14"/>
      <c r="CB1" s="14"/>
      <c r="CC1" s="14"/>
      <c r="CD1" s="14"/>
      <c r="CE1" s="14"/>
      <c r="CF1" s="14"/>
      <c r="CG1" s="14"/>
      <c r="CH1" s="14"/>
      <c r="CI1" s="14"/>
      <c r="CJ1" s="14"/>
    </row>
    <row r="2" spans="1:88" s="13" customFormat="1" ht="18.75" customHeight="1">
      <c r="A2" s="234" t="s">
        <v>173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CA2" s="14"/>
      <c r="CB2" s="14"/>
      <c r="CC2" s="14"/>
      <c r="CD2" s="14"/>
      <c r="CE2" s="14"/>
      <c r="CF2" s="14"/>
      <c r="CG2" s="14"/>
      <c r="CH2" s="14"/>
      <c r="CI2" s="14"/>
      <c r="CJ2" s="14"/>
    </row>
    <row r="3" spans="1:88" s="13" customFormat="1" ht="9" customHeight="1">
      <c r="A3" s="15"/>
      <c r="B3" s="15"/>
      <c r="C3" s="15"/>
      <c r="D3" s="169"/>
      <c r="E3" s="39"/>
      <c r="F3" s="192"/>
      <c r="G3" s="100"/>
      <c r="H3" s="15"/>
      <c r="I3" s="40"/>
      <c r="J3" s="15"/>
      <c r="K3" s="15"/>
      <c r="L3" s="15"/>
      <c r="M3" s="15"/>
      <c r="N3" s="15"/>
      <c r="O3" s="15"/>
      <c r="P3" s="15"/>
      <c r="Q3" s="199"/>
      <c r="R3" s="15"/>
      <c r="S3" s="15"/>
      <c r="T3" s="15"/>
      <c r="U3" s="15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CA3" s="14"/>
      <c r="CB3" s="14"/>
      <c r="CC3" s="14"/>
      <c r="CD3" s="14"/>
      <c r="CE3" s="14"/>
      <c r="CF3" s="14"/>
      <c r="CG3" s="14"/>
      <c r="CH3" s="14"/>
      <c r="CI3" s="14"/>
      <c r="CJ3" s="14"/>
    </row>
    <row r="4" spans="1:88" s="13" customFormat="1" ht="24.75" customHeight="1">
      <c r="A4" s="235" t="s">
        <v>1294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CA4" s="14"/>
      <c r="CB4" s="14"/>
      <c r="CC4" s="14"/>
      <c r="CD4" s="14"/>
      <c r="CE4" s="14"/>
      <c r="CF4" s="14"/>
      <c r="CG4" s="14"/>
      <c r="CH4" s="14"/>
      <c r="CI4" s="14"/>
      <c r="CJ4" s="14"/>
    </row>
    <row r="5" spans="1:88" s="13" customFormat="1" ht="24" customHeight="1">
      <c r="A5" s="236" t="s">
        <v>1295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CA5" s="14"/>
      <c r="CB5" s="14"/>
      <c r="CC5" s="14"/>
      <c r="CD5" s="14"/>
      <c r="CE5" s="14"/>
      <c r="CF5" s="14"/>
      <c r="CG5" s="14"/>
      <c r="CH5" s="14"/>
      <c r="CI5" s="14"/>
      <c r="CJ5" s="14"/>
    </row>
    <row r="6" spans="1:88" ht="6.75" customHeight="1" thickBot="1"/>
    <row r="7" spans="1:88" ht="27">
      <c r="A7" s="89" t="s">
        <v>210</v>
      </c>
      <c r="B7" s="90" t="s">
        <v>211</v>
      </c>
      <c r="C7" s="90" t="s">
        <v>212</v>
      </c>
      <c r="D7" s="173" t="s">
        <v>25</v>
      </c>
      <c r="E7" s="90" t="s">
        <v>152</v>
      </c>
      <c r="F7" s="90" t="s">
        <v>264</v>
      </c>
      <c r="G7" s="102" t="s">
        <v>245</v>
      </c>
      <c r="H7" s="90" t="s">
        <v>199</v>
      </c>
      <c r="I7" s="90" t="s">
        <v>213</v>
      </c>
      <c r="J7" s="90" t="s">
        <v>214</v>
      </c>
      <c r="K7" s="222" t="s">
        <v>65</v>
      </c>
      <c r="L7" s="223"/>
      <c r="M7" s="223"/>
      <c r="N7" s="223"/>
      <c r="O7" s="223"/>
      <c r="P7" s="223"/>
      <c r="Q7" s="223"/>
      <c r="R7" s="223"/>
      <c r="S7" s="223"/>
      <c r="T7" s="224"/>
      <c r="U7" s="90" t="s">
        <v>21</v>
      </c>
      <c r="V7" s="90" t="s">
        <v>216</v>
      </c>
    </row>
    <row r="8" spans="1:88" s="92" customFormat="1" ht="19.5" customHeight="1">
      <c r="A8" s="91" t="s">
        <v>113</v>
      </c>
      <c r="B8" s="82" t="s">
        <v>114</v>
      </c>
      <c r="C8" s="82" t="s">
        <v>156</v>
      </c>
      <c r="D8" s="82" t="s">
        <v>252</v>
      </c>
      <c r="E8" s="82" t="s">
        <v>153</v>
      </c>
      <c r="F8" s="82" t="s">
        <v>263</v>
      </c>
      <c r="G8" s="82" t="s">
        <v>244</v>
      </c>
      <c r="H8" s="82" t="s">
        <v>215</v>
      </c>
      <c r="I8" s="82" t="s">
        <v>57</v>
      </c>
      <c r="J8" s="82" t="s">
        <v>135</v>
      </c>
      <c r="K8" s="11" t="s">
        <v>66</v>
      </c>
      <c r="L8" s="11" t="s">
        <v>67</v>
      </c>
      <c r="M8" s="11" t="s">
        <v>68</v>
      </c>
      <c r="N8" s="11" t="s">
        <v>69</v>
      </c>
      <c r="O8" s="11" t="s">
        <v>70</v>
      </c>
      <c r="P8" s="11" t="s">
        <v>71</v>
      </c>
      <c r="Q8" s="11" t="s">
        <v>265</v>
      </c>
      <c r="R8" s="11" t="s">
        <v>72</v>
      </c>
      <c r="S8" s="11" t="s">
        <v>73</v>
      </c>
      <c r="T8" s="11" t="s">
        <v>74</v>
      </c>
      <c r="U8" s="82" t="s">
        <v>115</v>
      </c>
      <c r="V8" s="82" t="s">
        <v>116</v>
      </c>
    </row>
    <row r="9" spans="1:88" s="79" customFormat="1" ht="22.5" customHeight="1">
      <c r="A9" s="73">
        <v>1</v>
      </c>
      <c r="B9" s="74" t="s">
        <v>183</v>
      </c>
      <c r="C9" s="94">
        <f>COUNTA('L1'!B12:B44)</f>
        <v>33</v>
      </c>
      <c r="D9" s="94">
        <f>'L1'!CC45</f>
        <v>33</v>
      </c>
      <c r="E9" s="95">
        <f>'L1'!BV45</f>
        <v>0</v>
      </c>
      <c r="F9" s="95">
        <f>'L1'!CB45</f>
        <v>172.8</v>
      </c>
      <c r="G9" s="95">
        <f>'L1'!BZ45</f>
        <v>3290.57</v>
      </c>
      <c r="H9" s="95">
        <f>'L1'!CA45</f>
        <v>0</v>
      </c>
      <c r="I9" s="75">
        <f>'L1'!CE45</f>
        <v>5309</v>
      </c>
      <c r="J9" s="96">
        <f>'L1'!CF45</f>
        <v>69400</v>
      </c>
      <c r="K9" s="76">
        <f>'L1'!CI45</f>
        <v>34</v>
      </c>
      <c r="L9" s="76">
        <f>'L1'!CJ45</f>
        <v>21</v>
      </c>
      <c r="M9" s="76">
        <f>'L1'!CK45</f>
        <v>30</v>
      </c>
      <c r="N9" s="76">
        <f>'L1'!CL45</f>
        <v>13</v>
      </c>
      <c r="O9" s="76">
        <f>'L1'!CM45</f>
        <v>14</v>
      </c>
      <c r="P9" s="76">
        <f>'L1'!CN45</f>
        <v>59</v>
      </c>
      <c r="Q9" s="76">
        <f>'L1'!CO45</f>
        <v>18</v>
      </c>
      <c r="R9" s="76">
        <f>'L1'!CP45</f>
        <v>18</v>
      </c>
      <c r="S9" s="76">
        <f>'L1'!CQ45</f>
        <v>16</v>
      </c>
      <c r="T9" s="76">
        <f>'L1'!CR45</f>
        <v>74</v>
      </c>
      <c r="U9" s="77"/>
      <c r="V9" s="78"/>
    </row>
    <row r="10" spans="1:88" s="79" customFormat="1" ht="22.5" customHeight="1">
      <c r="A10" s="73">
        <v>2</v>
      </c>
      <c r="B10" s="74" t="s">
        <v>184</v>
      </c>
      <c r="C10" s="94">
        <f>COUNTA('L2'!B12:B42)</f>
        <v>31</v>
      </c>
      <c r="D10" s="94">
        <f>'L2'!CC43</f>
        <v>31</v>
      </c>
      <c r="E10" s="95">
        <f>'L2'!BV43</f>
        <v>0</v>
      </c>
      <c r="F10" s="95">
        <f>'L2'!CB43</f>
        <v>164.41000000000003</v>
      </c>
      <c r="G10" s="95">
        <f>'L2'!BZ43</f>
        <v>3069.8300000000004</v>
      </c>
      <c r="H10" s="95">
        <f>'L2'!CA43</f>
        <v>0</v>
      </c>
      <c r="I10" s="75">
        <f>'L2'!CE43</f>
        <v>4948</v>
      </c>
      <c r="J10" s="96">
        <f>'L2'!CF43</f>
        <v>44300</v>
      </c>
      <c r="K10" s="76">
        <f>'L2'!CI43</f>
        <v>31</v>
      </c>
      <c r="L10" s="76">
        <f>'L2'!CJ43</f>
        <v>22</v>
      </c>
      <c r="M10" s="76">
        <f>'L2'!CK43</f>
        <v>27</v>
      </c>
      <c r="N10" s="76">
        <f>'L2'!CL43</f>
        <v>11</v>
      </c>
      <c r="O10" s="76">
        <f>'L2'!CM43</f>
        <v>8</v>
      </c>
      <c r="P10" s="76">
        <f>'L2'!CN43</f>
        <v>58</v>
      </c>
      <c r="Q10" s="76">
        <f>'L2'!CO43</f>
        <v>9</v>
      </c>
      <c r="R10" s="76">
        <f>'L2'!CP43</f>
        <v>12</v>
      </c>
      <c r="S10" s="76">
        <f>'L2'!CQ43</f>
        <v>17</v>
      </c>
      <c r="T10" s="76">
        <f>'L2'!CR43</f>
        <v>58</v>
      </c>
      <c r="U10" s="77"/>
      <c r="V10" s="78"/>
    </row>
    <row r="11" spans="1:88" s="79" customFormat="1" ht="22.5" customHeight="1">
      <c r="A11" s="73">
        <v>3</v>
      </c>
      <c r="B11" s="74" t="s">
        <v>185</v>
      </c>
      <c r="C11" s="94">
        <f>COUNTA('L3'!B12:B42)</f>
        <v>31</v>
      </c>
      <c r="D11" s="94">
        <f>'L3'!CC43</f>
        <v>31</v>
      </c>
      <c r="E11" s="95">
        <f>'L3'!BV43</f>
        <v>0</v>
      </c>
      <c r="F11" s="95">
        <f>'L3'!CB43</f>
        <v>167.32000000000002</v>
      </c>
      <c r="G11" s="95">
        <f>'L3'!BZ43</f>
        <v>3133.8900000000003</v>
      </c>
      <c r="H11" s="95">
        <f>'L3'!CA43</f>
        <v>0</v>
      </c>
      <c r="I11" s="75">
        <f>'L3'!CE43</f>
        <v>5073</v>
      </c>
      <c r="J11" s="96">
        <f>'L3'!CF43</f>
        <v>67500</v>
      </c>
      <c r="K11" s="76">
        <f>'L3'!CI43</f>
        <v>31</v>
      </c>
      <c r="L11" s="76">
        <f>'L3'!CJ43</f>
        <v>24</v>
      </c>
      <c r="M11" s="76">
        <f>'L3'!CK43</f>
        <v>27</v>
      </c>
      <c r="N11" s="76">
        <f>'L3'!CL43</f>
        <v>13</v>
      </c>
      <c r="O11" s="76">
        <f>'L3'!CM43</f>
        <v>9</v>
      </c>
      <c r="P11" s="76">
        <f>'L3'!CN43</f>
        <v>58</v>
      </c>
      <c r="Q11" s="76">
        <f>'L3'!CO43</f>
        <v>19</v>
      </c>
      <c r="R11" s="76">
        <f>'L3'!CP43</f>
        <v>15</v>
      </c>
      <c r="S11" s="76">
        <f>'L3'!CQ43</f>
        <v>14</v>
      </c>
      <c r="T11" s="76">
        <f>'L3'!CR43</f>
        <v>75</v>
      </c>
      <c r="U11" s="77"/>
      <c r="V11" s="78"/>
    </row>
    <row r="12" spans="1:88" s="79" customFormat="1" ht="22.5" customHeight="1">
      <c r="A12" s="73">
        <v>4</v>
      </c>
      <c r="B12" s="74" t="s">
        <v>186</v>
      </c>
      <c r="C12" s="94">
        <f>COUNTA('L4'!B12:B42)</f>
        <v>31</v>
      </c>
      <c r="D12" s="94">
        <f>'L4'!CC43</f>
        <v>31</v>
      </c>
      <c r="E12" s="95">
        <f>'L4'!BV43</f>
        <v>3.2386020457866564</v>
      </c>
      <c r="F12" s="95">
        <f>'L4'!CB43</f>
        <v>159.05000000000004</v>
      </c>
      <c r="G12" s="95">
        <f>'L4'!BZ43</f>
        <v>3038.01</v>
      </c>
      <c r="H12" s="95">
        <f>'L4'!CA43</f>
        <v>0</v>
      </c>
      <c r="I12" s="75">
        <f>'L4'!CE43</f>
        <v>4989</v>
      </c>
      <c r="J12" s="96">
        <f>'L4'!CF43</f>
        <v>52700</v>
      </c>
      <c r="K12" s="76">
        <f>'L4'!CI43</f>
        <v>31</v>
      </c>
      <c r="L12" s="76">
        <f>'L4'!CJ43</f>
        <v>23</v>
      </c>
      <c r="M12" s="76">
        <f>'L4'!CK43</f>
        <v>25</v>
      </c>
      <c r="N12" s="76">
        <f>'L4'!CL43</f>
        <v>13</v>
      </c>
      <c r="O12" s="76">
        <f>'L4'!CM43</f>
        <v>10</v>
      </c>
      <c r="P12" s="76">
        <f>'L4'!CN43</f>
        <v>59</v>
      </c>
      <c r="Q12" s="76">
        <f>'L4'!CO43</f>
        <v>13</v>
      </c>
      <c r="R12" s="76">
        <f>'L4'!CP43</f>
        <v>14</v>
      </c>
      <c r="S12" s="76">
        <f>'L4'!CQ43</f>
        <v>14</v>
      </c>
      <c r="T12" s="76">
        <f>'L4'!CR43</f>
        <v>57</v>
      </c>
      <c r="U12" s="77"/>
      <c r="V12" s="78"/>
    </row>
    <row r="13" spans="1:88" s="79" customFormat="1" ht="22.5" customHeight="1">
      <c r="A13" s="73">
        <v>5</v>
      </c>
      <c r="B13" s="74" t="s">
        <v>187</v>
      </c>
      <c r="C13" s="94">
        <f>COUNTA('L5'!B12:B45)</f>
        <v>34</v>
      </c>
      <c r="D13" s="94">
        <f>'L5'!CC46</f>
        <v>34</v>
      </c>
      <c r="E13" s="95">
        <f>'L5'!BV46</f>
        <v>2.5917924987822718</v>
      </c>
      <c r="F13" s="95">
        <f>'L5'!CB46</f>
        <v>170.62999999999997</v>
      </c>
      <c r="G13" s="95">
        <f>'L5'!BZ46</f>
        <v>3327.0099999999998</v>
      </c>
      <c r="H13" s="95">
        <f>'L5'!CA46</f>
        <v>0</v>
      </c>
      <c r="I13" s="75">
        <f>'L5'!CE46</f>
        <v>5187</v>
      </c>
      <c r="J13" s="96">
        <f>'L5'!CF46</f>
        <v>67600</v>
      </c>
      <c r="K13" s="76">
        <f>'L5'!CI46</f>
        <v>37</v>
      </c>
      <c r="L13" s="76">
        <f>'L5'!CJ46</f>
        <v>11</v>
      </c>
      <c r="M13" s="76">
        <f>'L5'!CK46</f>
        <v>33</v>
      </c>
      <c r="N13" s="76">
        <f>'L5'!CL46</f>
        <v>10</v>
      </c>
      <c r="O13" s="76">
        <f>'L5'!CM46</f>
        <v>21</v>
      </c>
      <c r="P13" s="76">
        <f>'L5'!CN46</f>
        <v>72</v>
      </c>
      <c r="Q13" s="76">
        <f>'L5'!CO46</f>
        <v>19</v>
      </c>
      <c r="R13" s="76">
        <f>'L5'!CP46</f>
        <v>13</v>
      </c>
      <c r="S13" s="76">
        <f>'L5'!CQ46</f>
        <v>18</v>
      </c>
      <c r="T13" s="76">
        <f>'L5'!CR46</f>
        <v>76</v>
      </c>
      <c r="U13" s="77"/>
      <c r="V13" s="78"/>
    </row>
    <row r="14" spans="1:88" s="79" customFormat="1" ht="22.5" customHeight="1">
      <c r="A14" s="73">
        <v>6</v>
      </c>
      <c r="B14" s="74" t="s">
        <v>188</v>
      </c>
      <c r="C14" s="94">
        <f>COUNTA('L6'!B12:B40)</f>
        <v>29</v>
      </c>
      <c r="D14" s="94">
        <f>'L6'!CC41</f>
        <v>29</v>
      </c>
      <c r="E14" s="95">
        <f>'L6'!BV41</f>
        <v>0</v>
      </c>
      <c r="F14" s="95">
        <f>'L6'!CB41</f>
        <v>145.85000000000002</v>
      </c>
      <c r="G14" s="95">
        <f>'L6'!BZ41</f>
        <v>2826.2300000000005</v>
      </c>
      <c r="H14" s="95">
        <f>'L6'!CA41</f>
        <v>0</v>
      </c>
      <c r="I14" s="75">
        <f>'L6'!CE41</f>
        <v>4288</v>
      </c>
      <c r="J14" s="96">
        <f>'L6'!CF41</f>
        <v>44100</v>
      </c>
      <c r="K14" s="76">
        <f>'L6'!CI41</f>
        <v>26</v>
      </c>
      <c r="L14" s="76">
        <f>'L6'!CJ41</f>
        <v>20</v>
      </c>
      <c r="M14" s="76">
        <f>'L6'!CK41</f>
        <v>23</v>
      </c>
      <c r="N14" s="76">
        <f>'L6'!CL41</f>
        <v>12</v>
      </c>
      <c r="O14" s="76">
        <f>'L6'!CM41</f>
        <v>9</v>
      </c>
      <c r="P14" s="76">
        <f>'L6'!CN41</f>
        <v>63</v>
      </c>
      <c r="Q14" s="76">
        <f>'L6'!CO41</f>
        <v>10</v>
      </c>
      <c r="R14" s="76">
        <f>'L6'!CP41</f>
        <v>12</v>
      </c>
      <c r="S14" s="76">
        <f>'L6'!CQ41</f>
        <v>13</v>
      </c>
      <c r="T14" s="76">
        <f>'L6'!CR41</f>
        <v>56</v>
      </c>
      <c r="U14" s="77"/>
      <c r="V14" s="78"/>
    </row>
    <row r="15" spans="1:88" s="79" customFormat="1" ht="22.5" customHeight="1">
      <c r="A15" s="73">
        <v>7</v>
      </c>
      <c r="B15" s="74" t="s">
        <v>189</v>
      </c>
      <c r="C15" s="94">
        <f>COUNTA('L8'!B12:B29)</f>
        <v>18</v>
      </c>
      <c r="D15" s="94">
        <f>'L8'!CC30</f>
        <v>18</v>
      </c>
      <c r="E15" s="95">
        <f>'L8'!BV30</f>
        <v>0</v>
      </c>
      <c r="F15" s="95">
        <f>'L8'!CB30</f>
        <v>89.5</v>
      </c>
      <c r="G15" s="95">
        <f>'L8'!BZ30</f>
        <v>1704.6100000000001</v>
      </c>
      <c r="H15" s="95">
        <f>'L8'!CA30</f>
        <v>0</v>
      </c>
      <c r="I15" s="75">
        <f>'L8'!CE30</f>
        <v>2657</v>
      </c>
      <c r="J15" s="96">
        <f>'L8'!CF30</f>
        <v>33000</v>
      </c>
      <c r="K15" s="76">
        <f>'L8'!CI30</f>
        <v>18</v>
      </c>
      <c r="L15" s="76">
        <f>'L8'!CJ30</f>
        <v>8</v>
      </c>
      <c r="M15" s="76">
        <f>'L8'!CK30</f>
        <v>16</v>
      </c>
      <c r="N15" s="76">
        <f>'L8'!CL30</f>
        <v>6</v>
      </c>
      <c r="O15" s="76">
        <f>'L8'!CM30</f>
        <v>7</v>
      </c>
      <c r="P15" s="76">
        <f>'L8'!CN30</f>
        <v>42</v>
      </c>
      <c r="Q15" s="76">
        <f>'L8'!CO30</f>
        <v>6</v>
      </c>
      <c r="R15" s="76">
        <f>'L8'!CP30</f>
        <v>11</v>
      </c>
      <c r="S15" s="76">
        <f>'L8'!CQ30</f>
        <v>12</v>
      </c>
      <c r="T15" s="76">
        <f>'L8'!CR30</f>
        <v>40</v>
      </c>
      <c r="U15" s="77"/>
      <c r="V15" s="78"/>
    </row>
    <row r="16" spans="1:88" s="79" customFormat="1" ht="22.5" customHeight="1">
      <c r="A16" s="73">
        <v>8</v>
      </c>
      <c r="B16" s="74" t="s">
        <v>190</v>
      </c>
      <c r="C16" s="94">
        <f>COUNTA(CUT!B12:B20)</f>
        <v>9</v>
      </c>
      <c r="D16" s="94">
        <f>CUT!CC21</f>
        <v>9</v>
      </c>
      <c r="E16" s="95">
        <f>CUT!BV21</f>
        <v>6.0172993180711156</v>
      </c>
      <c r="F16" s="95">
        <f>CUT!CB21</f>
        <v>47.28</v>
      </c>
      <c r="G16" s="95">
        <f>CUT!BZ21</f>
        <v>1118.9900000000002</v>
      </c>
      <c r="H16" s="95">
        <f>CUT!CA21</f>
        <v>0</v>
      </c>
      <c r="I16" s="75">
        <f>CUT!CE21</f>
        <v>1595</v>
      </c>
      <c r="J16" s="96">
        <f>CUT!CF21</f>
        <v>17600</v>
      </c>
      <c r="K16" s="76">
        <f>CUT!CI21</f>
        <v>12</v>
      </c>
      <c r="L16" s="76">
        <f>CUT!CJ21</f>
        <v>5</v>
      </c>
      <c r="M16" s="76">
        <f>CUT!CK21</f>
        <v>3</v>
      </c>
      <c r="N16" s="76">
        <f>CUT!CL21</f>
        <v>3</v>
      </c>
      <c r="O16" s="76">
        <f>CUT!CM21</f>
        <v>7</v>
      </c>
      <c r="P16" s="76">
        <f>CUT!CN21</f>
        <v>20</v>
      </c>
      <c r="Q16" s="76">
        <f>CUT!CO21</f>
        <v>5</v>
      </c>
      <c r="R16" s="76">
        <f>CUT!CP21</f>
        <v>4</v>
      </c>
      <c r="S16" s="76">
        <f>CUT!CQ21</f>
        <v>3</v>
      </c>
      <c r="T16" s="76">
        <f>CUT!CR21</f>
        <v>21</v>
      </c>
      <c r="U16" s="77"/>
      <c r="V16" s="78"/>
    </row>
    <row r="17" spans="1:22" s="79" customFormat="1" ht="22.5" customHeight="1">
      <c r="A17" s="73">
        <v>9</v>
      </c>
      <c r="B17" s="74" t="s">
        <v>255</v>
      </c>
      <c r="C17" s="94">
        <f>COUNTA('PK1'!B12:B19)</f>
        <v>8</v>
      </c>
      <c r="D17" s="94">
        <f>'PK1'!CC20</f>
        <v>8</v>
      </c>
      <c r="E17" s="95">
        <f>'PK1'!BV20</f>
        <v>0</v>
      </c>
      <c r="F17" s="95">
        <f>'PK1'!CB20</f>
        <v>42.269999999999996</v>
      </c>
      <c r="G17" s="95">
        <f>'PK1'!BZ20</f>
        <v>788.54</v>
      </c>
      <c r="H17" s="95">
        <f>'PK1'!CA20</f>
        <v>0</v>
      </c>
      <c r="I17" s="75">
        <f>'PK1'!CE20</f>
        <v>1282</v>
      </c>
      <c r="J17" s="96">
        <f>'PK1'!CF20</f>
        <v>17300</v>
      </c>
      <c r="K17" s="76">
        <f>'PK1'!CI20</f>
        <v>8</v>
      </c>
      <c r="L17" s="76">
        <f>'PK1'!CJ20</f>
        <v>5</v>
      </c>
      <c r="M17" s="76">
        <f>'PK1'!CK20</f>
        <v>9</v>
      </c>
      <c r="N17" s="76">
        <f>'PK1'!CL20</f>
        <v>3</v>
      </c>
      <c r="O17" s="76">
        <f>'PK1'!CM20</f>
        <v>2</v>
      </c>
      <c r="P17" s="76">
        <f>'PK1'!CN20</f>
        <v>12</v>
      </c>
      <c r="Q17" s="76">
        <f>'PK1'!CO20</f>
        <v>5</v>
      </c>
      <c r="R17" s="76">
        <f>'PK1'!CP20</f>
        <v>3</v>
      </c>
      <c r="S17" s="76">
        <f>'PK1'!CQ20</f>
        <v>4</v>
      </c>
      <c r="T17" s="76">
        <f>'PK1'!CR20</f>
        <v>23</v>
      </c>
      <c r="U17" s="77"/>
      <c r="V17" s="78"/>
    </row>
    <row r="18" spans="1:22" s="79" customFormat="1" ht="22.5" customHeight="1">
      <c r="A18" s="73">
        <v>10</v>
      </c>
      <c r="B18" s="74" t="s">
        <v>256</v>
      </c>
      <c r="C18" s="94">
        <f>COUNTA('PK2'!B12:B27)</f>
        <v>16</v>
      </c>
      <c r="D18" s="94">
        <f>'PK2'!CC28</f>
        <v>16</v>
      </c>
      <c r="E18" s="95">
        <f>'PK2'!BV28</f>
        <v>1.1677924987822712</v>
      </c>
      <c r="F18" s="95">
        <f>'PK2'!CB28</f>
        <v>80.09</v>
      </c>
      <c r="G18" s="95">
        <f>'PK2'!BZ28</f>
        <v>1517.1599999999999</v>
      </c>
      <c r="H18" s="95">
        <f>'PK2'!CA28</f>
        <v>0</v>
      </c>
      <c r="I18" s="75">
        <f>'PK2'!CE28</f>
        <v>2470</v>
      </c>
      <c r="J18" s="96">
        <f>'PK2'!CF28</f>
        <v>34100</v>
      </c>
      <c r="K18" s="76">
        <f>'PK2'!CI28</f>
        <v>17</v>
      </c>
      <c r="L18" s="76">
        <f>'PK2'!CJ28</f>
        <v>7</v>
      </c>
      <c r="M18" s="76">
        <f>'PK2'!CK28</f>
        <v>14</v>
      </c>
      <c r="N18" s="76">
        <f>'PK2'!CL28</f>
        <v>7</v>
      </c>
      <c r="O18" s="76">
        <f>'PK2'!CM28</f>
        <v>9</v>
      </c>
      <c r="P18" s="76">
        <f>'PK2'!CN28</f>
        <v>25</v>
      </c>
      <c r="Q18" s="76">
        <f>'PK2'!CO28</f>
        <v>9</v>
      </c>
      <c r="R18" s="76">
        <f>'PK2'!CP28</f>
        <v>9</v>
      </c>
      <c r="S18" s="76">
        <f>'PK2'!CQ28</f>
        <v>8</v>
      </c>
      <c r="T18" s="76">
        <f>'PK2'!CR28</f>
        <v>31</v>
      </c>
      <c r="U18" s="77"/>
      <c r="V18" s="78"/>
    </row>
    <row r="19" spans="1:22" s="79" customFormat="1" ht="22.5" customHeight="1">
      <c r="A19" s="73">
        <v>11</v>
      </c>
      <c r="B19" s="74" t="s">
        <v>191</v>
      </c>
      <c r="C19" s="94">
        <f>COUNTA(MC!B12:B14)</f>
        <v>3</v>
      </c>
      <c r="D19" s="94">
        <f>MC!CC15</f>
        <v>3</v>
      </c>
      <c r="E19" s="95">
        <f>MC!BV15</f>
        <v>6.1013945445689277</v>
      </c>
      <c r="F19" s="95">
        <f>MC!CB15</f>
        <v>17.490000000000002</v>
      </c>
      <c r="G19" s="95">
        <f>MC!BZ15</f>
        <v>578</v>
      </c>
      <c r="H19" s="95">
        <f>MC!CA15</f>
        <v>0</v>
      </c>
      <c r="I19" s="75">
        <f>MC!CE15</f>
        <v>771</v>
      </c>
      <c r="J19" s="96">
        <f>MC!CF15</f>
        <v>5300</v>
      </c>
      <c r="K19" s="76">
        <f>MC!CI15</f>
        <v>6</v>
      </c>
      <c r="L19" s="76">
        <f>MC!CJ15</f>
        <v>2</v>
      </c>
      <c r="M19" s="76">
        <f>MC!CK15</f>
        <v>3</v>
      </c>
      <c r="N19" s="76">
        <f>MC!CL15</f>
        <v>0</v>
      </c>
      <c r="O19" s="76">
        <f>MC!CM15</f>
        <v>1</v>
      </c>
      <c r="P19" s="76">
        <f>MC!CN15</f>
        <v>6</v>
      </c>
      <c r="Q19" s="76">
        <f>MC!CO15</f>
        <v>2</v>
      </c>
      <c r="R19" s="76">
        <f>MC!CP15</f>
        <v>0</v>
      </c>
      <c r="S19" s="76">
        <f>MC!CQ15</f>
        <v>2</v>
      </c>
      <c r="T19" s="76">
        <f>MC!CR15</f>
        <v>3</v>
      </c>
      <c r="U19" s="77"/>
      <c r="V19" s="78"/>
    </row>
    <row r="20" spans="1:22" s="79" customFormat="1" ht="22.5" customHeight="1">
      <c r="A20" s="73">
        <v>12</v>
      </c>
      <c r="B20" s="74" t="s">
        <v>192</v>
      </c>
      <c r="C20" s="94">
        <f>COUNTA(EL!B12:B13)</f>
        <v>2</v>
      </c>
      <c r="D20" s="94">
        <f>EL!CC14</f>
        <v>2</v>
      </c>
      <c r="E20" s="95">
        <f>EL!BV14</f>
        <v>3.9886020457866564</v>
      </c>
      <c r="F20" s="95">
        <f>EL!CB14</f>
        <v>11.66</v>
      </c>
      <c r="G20" s="95">
        <f>EL!BZ14</f>
        <v>437.12</v>
      </c>
      <c r="H20" s="95">
        <f>EL!CA14</f>
        <v>0</v>
      </c>
      <c r="I20" s="75">
        <f>EL!CE14</f>
        <v>523</v>
      </c>
      <c r="J20" s="96">
        <f>EL!CF14</f>
        <v>1100</v>
      </c>
      <c r="K20" s="76">
        <f>EL!CI14</f>
        <v>4</v>
      </c>
      <c r="L20" s="76">
        <f>EL!CJ14</f>
        <v>1</v>
      </c>
      <c r="M20" s="76">
        <f>EL!CK14</f>
        <v>3</v>
      </c>
      <c r="N20" s="76">
        <f>EL!CL14</f>
        <v>1</v>
      </c>
      <c r="O20" s="76">
        <f>EL!CM14</f>
        <v>0</v>
      </c>
      <c r="P20" s="76">
        <f>EL!CN14</f>
        <v>3</v>
      </c>
      <c r="Q20" s="76">
        <f>EL!CO14</f>
        <v>0</v>
      </c>
      <c r="R20" s="76">
        <f>EL!CP14</f>
        <v>0</v>
      </c>
      <c r="S20" s="76">
        <f>EL!CQ14</f>
        <v>1</v>
      </c>
      <c r="T20" s="76">
        <f>EL!CR14</f>
        <v>6</v>
      </c>
      <c r="U20" s="77"/>
      <c r="V20" s="78"/>
    </row>
    <row r="21" spans="1:22" s="79" customFormat="1" ht="22.5" customHeight="1">
      <c r="A21" s="73">
        <v>13</v>
      </c>
      <c r="B21" s="74" t="s">
        <v>193</v>
      </c>
      <c r="C21" s="94">
        <f>COUNTA(CL!B12:B13)</f>
        <v>2</v>
      </c>
      <c r="D21" s="94">
        <f>CL!CC14</f>
        <v>2</v>
      </c>
      <c r="E21" s="95">
        <f>CL!BV14</f>
        <v>0</v>
      </c>
      <c r="F21" s="95">
        <f>CL!CB14</f>
        <v>8.81</v>
      </c>
      <c r="G21" s="95">
        <f>CL!BZ14</f>
        <v>156.38</v>
      </c>
      <c r="H21" s="95">
        <f>CL!CA14</f>
        <v>0</v>
      </c>
      <c r="I21" s="75">
        <f>CL!CE14</f>
        <v>273</v>
      </c>
      <c r="J21" s="96">
        <f>CL!CF14</f>
        <v>3300</v>
      </c>
      <c r="K21" s="76">
        <f>CL!CI14</f>
        <v>2</v>
      </c>
      <c r="L21" s="76">
        <f>CL!CJ14</f>
        <v>0</v>
      </c>
      <c r="M21" s="76">
        <f>CL!CK14</f>
        <v>2</v>
      </c>
      <c r="N21" s="76">
        <f>CL!CL14</f>
        <v>2</v>
      </c>
      <c r="O21" s="76">
        <f>CL!CM14</f>
        <v>2</v>
      </c>
      <c r="P21" s="76">
        <f>CL!CN14</f>
        <v>3</v>
      </c>
      <c r="Q21" s="76">
        <f>CL!CO14</f>
        <v>0</v>
      </c>
      <c r="R21" s="76">
        <f>CL!CP14</f>
        <v>2</v>
      </c>
      <c r="S21" s="76">
        <f>CL!CQ14</f>
        <v>1</v>
      </c>
      <c r="T21" s="76">
        <f>CL!CR14</f>
        <v>8</v>
      </c>
      <c r="U21" s="77"/>
      <c r="V21" s="78"/>
    </row>
    <row r="22" spans="1:22" s="79" customFormat="1" ht="22.5" customHeight="1">
      <c r="A22" s="73">
        <v>14</v>
      </c>
      <c r="B22" s="74" t="s">
        <v>195</v>
      </c>
      <c r="C22" s="94">
        <f>COUNTA(OFFICE!B12:B17)</f>
        <v>6</v>
      </c>
      <c r="D22" s="94">
        <f>OFFICE!CC18</f>
        <v>0</v>
      </c>
      <c r="E22" s="95">
        <f>OFFICE!BV18</f>
        <v>57.220832440331236</v>
      </c>
      <c r="F22" s="95">
        <f>OFFICE!CB18</f>
        <v>34.919999999999995</v>
      </c>
      <c r="G22" s="95">
        <f>OFFICE!BZ18</f>
        <v>1425</v>
      </c>
      <c r="H22" s="95">
        <f>OFFICE!CA18</f>
        <v>0</v>
      </c>
      <c r="I22" s="75">
        <f>OFFICE!CE18</f>
        <v>1845</v>
      </c>
      <c r="J22" s="96">
        <f>OFFICE!CF18</f>
        <v>10700</v>
      </c>
      <c r="K22" s="76">
        <f>OFFICE!CI18</f>
        <v>15</v>
      </c>
      <c r="L22" s="76">
        <f>OFFICE!CJ18</f>
        <v>5</v>
      </c>
      <c r="M22" s="76">
        <f>OFFICE!CK18</f>
        <v>3</v>
      </c>
      <c r="N22" s="76">
        <f>OFFICE!CL18</f>
        <v>2</v>
      </c>
      <c r="O22" s="76">
        <f>OFFICE!CM18</f>
        <v>0</v>
      </c>
      <c r="P22" s="76">
        <f>OFFICE!CN18</f>
        <v>15</v>
      </c>
      <c r="Q22" s="76">
        <f>OFFICE!CO18</f>
        <v>2</v>
      </c>
      <c r="R22" s="76">
        <f>OFFICE!CP18</f>
        <v>3</v>
      </c>
      <c r="S22" s="76">
        <f>OFFICE!CQ18</f>
        <v>5</v>
      </c>
      <c r="T22" s="76">
        <f>OFFICE!CR18</f>
        <v>12</v>
      </c>
      <c r="U22" s="77"/>
      <c r="V22" s="78"/>
    </row>
    <row r="23" spans="1:22" s="79" customFormat="1" ht="22.5" customHeight="1">
      <c r="A23" s="73">
        <v>15</v>
      </c>
      <c r="B23" s="74" t="s">
        <v>194</v>
      </c>
      <c r="C23" s="94">
        <f>COUNTA(Foreigner!B12:B17)</f>
        <v>6</v>
      </c>
      <c r="D23" s="94">
        <v>0</v>
      </c>
      <c r="E23" s="95">
        <f>Foreigner!BR18</f>
        <v>1062.6709693132</v>
      </c>
      <c r="F23" s="95">
        <f>Foreigner!BW18</f>
        <v>34.979999999999997</v>
      </c>
      <c r="G23" s="95">
        <f>Foreigner!BU18</f>
        <v>6260</v>
      </c>
      <c r="H23" s="95">
        <f>Foreigner!BV18</f>
        <v>0</v>
      </c>
      <c r="I23" s="75">
        <f>Foreigner!BY18</f>
        <v>5160</v>
      </c>
      <c r="J23" s="96">
        <f>Foreigner!BZ18</f>
        <v>9400</v>
      </c>
      <c r="K23" s="76">
        <f>Foreigner!CC18</f>
        <v>49</v>
      </c>
      <c r="L23" s="76">
        <f>Foreigner!CD18</f>
        <v>2</v>
      </c>
      <c r="M23" s="76">
        <f>Foreigner!CE18</f>
        <v>4</v>
      </c>
      <c r="N23" s="76">
        <f>Foreigner!CF18</f>
        <v>5</v>
      </c>
      <c r="O23" s="76">
        <f>Foreigner!CG18</f>
        <v>4</v>
      </c>
      <c r="P23" s="76">
        <f>Foreigner!CH18</f>
        <v>10</v>
      </c>
      <c r="Q23" s="76">
        <f>Foreigner!CI18</f>
        <v>1</v>
      </c>
      <c r="R23" s="76">
        <f>Foreigner!CJ18</f>
        <v>4</v>
      </c>
      <c r="S23" s="76">
        <f>Foreigner!CK18</f>
        <v>6</v>
      </c>
      <c r="T23" s="76">
        <f>Foreigner!CL18</f>
        <v>4</v>
      </c>
      <c r="U23" s="77"/>
      <c r="V23" s="78"/>
    </row>
    <row r="24" spans="1:22" ht="23.25" customHeight="1">
      <c r="A24" s="231" t="s">
        <v>117</v>
      </c>
      <c r="B24" s="232"/>
      <c r="C24" s="93">
        <f>SUM(C9:C23)-15</f>
        <v>244</v>
      </c>
      <c r="D24" s="44">
        <f>SUM(D9:D23)</f>
        <v>247</v>
      </c>
      <c r="E24" s="44">
        <f>SUM(E9:E23)</f>
        <v>1142.9972847053091</v>
      </c>
      <c r="F24" s="44">
        <f>SUM(F9:F23)</f>
        <v>1347.0600000000002</v>
      </c>
      <c r="G24" s="44">
        <f>SUM(G9:G23)</f>
        <v>32671.340000000004</v>
      </c>
      <c r="H24" s="44">
        <f>SUM(H9:H23)</f>
        <v>0</v>
      </c>
      <c r="I24" s="44">
        <f>SUM(I9:I23)</f>
        <v>46370</v>
      </c>
      <c r="J24" s="97">
        <f>SUM(J9:J23)</f>
        <v>477400</v>
      </c>
      <c r="K24" s="49">
        <f>SUM(K9:K23)</f>
        <v>321</v>
      </c>
      <c r="L24" s="49">
        <f>SUM(L9:L23)</f>
        <v>156</v>
      </c>
      <c r="M24" s="49">
        <f>SUM(M9:M23)</f>
        <v>222</v>
      </c>
      <c r="N24" s="49">
        <f>SUM(N9:N23)</f>
        <v>101</v>
      </c>
      <c r="O24" s="49">
        <f>SUM(O9:O23)</f>
        <v>103</v>
      </c>
      <c r="P24" s="49">
        <f>SUM(P9:P23)</f>
        <v>505</v>
      </c>
      <c r="Q24" s="49">
        <f>SUM(Q9:Q23)</f>
        <v>118</v>
      </c>
      <c r="R24" s="49">
        <f>SUM(R9:R23)</f>
        <v>120</v>
      </c>
      <c r="S24" s="49">
        <f>SUM(S9:S23)</f>
        <v>134</v>
      </c>
      <c r="T24" s="49">
        <f>SUM(T9:T23)</f>
        <v>544</v>
      </c>
      <c r="U24" s="77"/>
      <c r="V24" s="78"/>
    </row>
    <row r="25" spans="1:22" ht="24" customHeight="1" thickBot="1">
      <c r="A25" s="237" t="s">
        <v>118</v>
      </c>
      <c r="B25" s="238"/>
      <c r="C25" s="238"/>
      <c r="D25" s="238"/>
      <c r="E25" s="239"/>
      <c r="F25" s="193"/>
      <c r="G25" s="101"/>
      <c r="H25" s="228">
        <f>I24+(J24/4000)</f>
        <v>46489.35</v>
      </c>
      <c r="I25" s="229"/>
      <c r="J25" s="230"/>
      <c r="K25" s="45">
        <f>K24*100</f>
        <v>32100</v>
      </c>
      <c r="L25" s="46">
        <f>L24*50</f>
        <v>7800</v>
      </c>
      <c r="M25" s="46">
        <f>M24*20</f>
        <v>4440</v>
      </c>
      <c r="N25" s="47">
        <f>N24*10</f>
        <v>1010</v>
      </c>
      <c r="O25" s="46">
        <f>O24*5</f>
        <v>515</v>
      </c>
      <c r="P25" s="46">
        <f>P24*1</f>
        <v>505</v>
      </c>
      <c r="Q25" s="46">
        <f>Q24*2000</f>
        <v>236000</v>
      </c>
      <c r="R25" s="48">
        <f>R24*1000</f>
        <v>120000</v>
      </c>
      <c r="S25" s="48">
        <f>S24*500</f>
        <v>67000</v>
      </c>
      <c r="T25" s="48">
        <f>T24*100</f>
        <v>54400</v>
      </c>
      <c r="U25" s="42"/>
      <c r="V25" s="43"/>
    </row>
    <row r="26" spans="1:22" ht="24" customHeight="1" thickBot="1">
      <c r="A26" s="218" t="s">
        <v>119</v>
      </c>
      <c r="B26" s="219"/>
      <c r="C26" s="219"/>
      <c r="D26" s="219"/>
      <c r="E26" s="220"/>
      <c r="F26" s="194"/>
      <c r="G26" s="99"/>
      <c r="H26" s="225">
        <f>H25/C24</f>
        <v>190.53012295081967</v>
      </c>
      <c r="I26" s="226"/>
      <c r="J26" s="227"/>
      <c r="K26" s="27"/>
      <c r="L26" s="28"/>
      <c r="M26" s="29"/>
      <c r="N26" s="29"/>
      <c r="O26" s="23"/>
      <c r="P26" s="23"/>
      <c r="Q26" s="23"/>
      <c r="R26" s="24"/>
      <c r="S26" s="24"/>
      <c r="T26" s="24"/>
      <c r="U26" s="24"/>
      <c r="V26" s="25"/>
    </row>
    <row r="27" spans="1:22" s="29" customFormat="1" ht="19.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31"/>
      <c r="L27" s="221"/>
      <c r="M27" s="221"/>
      <c r="N27" s="41"/>
      <c r="R27" s="30"/>
    </row>
    <row r="28" spans="1:22">
      <c r="A28" t="s">
        <v>120</v>
      </c>
      <c r="J28" t="s">
        <v>121</v>
      </c>
      <c r="N28" t="s">
        <v>122</v>
      </c>
      <c r="T28" t="s">
        <v>123</v>
      </c>
    </row>
  </sheetData>
  <mergeCells count="11">
    <mergeCell ref="A1:V1"/>
    <mergeCell ref="A2:V2"/>
    <mergeCell ref="A4:V4"/>
    <mergeCell ref="A5:V5"/>
    <mergeCell ref="A25:E25"/>
    <mergeCell ref="A26:E26"/>
    <mergeCell ref="L27:M27"/>
    <mergeCell ref="K7:T7"/>
    <mergeCell ref="H26:J26"/>
    <mergeCell ref="H25:J25"/>
    <mergeCell ref="A24:B24"/>
  </mergeCells>
  <phoneticPr fontId="17" type="noConversion"/>
  <dataValidations disablePrompts="1" count="1">
    <dataValidation allowBlank="1" showDropDown="1" showInputMessage="1" showErrorMessage="1" sqref="AZ1:BC5"/>
  </dataValidations>
  <pageMargins left="0.39370078740157499" right="0.15748031496063" top="0.3" bottom="0.22" header="0.22" footer="0.196850393700787"/>
  <pageSetup scale="56" orientation="landscape" cellComments="atEnd" r:id="rId1"/>
  <colBreaks count="1" manualBreakCount="1">
    <brk id="2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14999847407452621"/>
  </sheetPr>
  <dimension ref="A1:DU46"/>
  <sheetViews>
    <sheetView tabSelected="1" view="pageBreakPreview" zoomScale="80" zoomScaleNormal="90" zoomScaleSheetLayoutView="80" workbookViewId="0">
      <pane xSplit="19" ySplit="11" topLeftCell="CO12" activePane="bottomRight" state="frozen"/>
      <selection activeCell="B12" sqref="B12"/>
      <selection pane="topRight" activeCell="B12" sqref="B12"/>
      <selection pane="bottomLeft" activeCell="B12" sqref="B12"/>
      <selection pane="bottomRight" activeCell="D17" sqref="D17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">
        <v>1296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">
        <v>1295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196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85</v>
      </c>
      <c r="E7" s="296"/>
      <c r="F7" s="141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143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147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149"/>
      <c r="BA8" s="149"/>
      <c r="BB8" s="149"/>
      <c r="BC8" s="149"/>
      <c r="BD8" s="150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152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95</v>
      </c>
      <c r="B9" s="265" t="s">
        <v>1</v>
      </c>
      <c r="C9" s="284" t="s">
        <v>242</v>
      </c>
      <c r="D9" s="291" t="s">
        <v>96</v>
      </c>
      <c r="E9" s="292"/>
      <c r="F9" s="50" t="s">
        <v>125</v>
      </c>
      <c r="G9" s="289" t="s">
        <v>175</v>
      </c>
      <c r="H9" s="265" t="s">
        <v>97</v>
      </c>
      <c r="I9" s="265" t="s">
        <v>98</v>
      </c>
      <c r="J9" s="243" t="s">
        <v>99</v>
      </c>
      <c r="K9" s="265" t="s">
        <v>100</v>
      </c>
      <c r="L9" s="265" t="s">
        <v>101</v>
      </c>
      <c r="M9" s="288" t="s">
        <v>102</v>
      </c>
      <c r="N9" s="265" t="s">
        <v>103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107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109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110</v>
      </c>
      <c r="AM9" s="51"/>
      <c r="AN9" s="51"/>
      <c r="AO9" s="204"/>
      <c r="AP9" s="51"/>
      <c r="AQ9" s="51"/>
      <c r="AR9" s="50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56"/>
      <c r="BA9" s="56"/>
      <c r="BB9" s="56"/>
      <c r="BC9" s="56"/>
      <c r="BD9" s="56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195" t="s">
        <v>159</v>
      </c>
      <c r="CC9" s="170" t="s">
        <v>251</v>
      </c>
      <c r="CD9" s="265" t="s">
        <v>137</v>
      </c>
      <c r="CE9" s="310" t="s">
        <v>136</v>
      </c>
      <c r="CF9" s="311"/>
      <c r="CG9" s="321" t="s">
        <v>112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50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51" t="s">
        <v>28</v>
      </c>
      <c r="U10" s="51" t="s">
        <v>29</v>
      </c>
      <c r="V10" s="51" t="s">
        <v>40</v>
      </c>
      <c r="W10" s="51" t="s">
        <v>41</v>
      </c>
      <c r="X10" s="51" t="s">
        <v>42</v>
      </c>
      <c r="Y10" s="51"/>
      <c r="Z10" s="51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51"/>
      <c r="AN10" s="51"/>
      <c r="AO10" s="204"/>
      <c r="AP10" s="51"/>
      <c r="AQ10" s="51"/>
      <c r="AR10" s="50" t="s">
        <v>10</v>
      </c>
      <c r="AS10" s="243"/>
      <c r="AT10" s="243"/>
      <c r="AU10" s="243"/>
      <c r="AV10" s="243"/>
      <c r="AW10" s="243"/>
      <c r="AX10" s="261"/>
      <c r="AY10" s="262"/>
      <c r="AZ10" s="56"/>
      <c r="BA10" s="56"/>
      <c r="BB10" s="56"/>
      <c r="BC10" s="56"/>
      <c r="BD10" s="56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196" t="s">
        <v>158</v>
      </c>
      <c r="CC10" s="17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273</v>
      </c>
      <c r="C12" s="80" t="s">
        <v>1094</v>
      </c>
      <c r="D12" s="80" t="s">
        <v>575</v>
      </c>
      <c r="E12" s="80" t="s">
        <v>576</v>
      </c>
      <c r="F12" s="103" t="s">
        <v>82</v>
      </c>
      <c r="G12" s="80" t="s">
        <v>1068</v>
      </c>
      <c r="H12" s="104">
        <v>44676</v>
      </c>
      <c r="I12" s="105">
        <v>204</v>
      </c>
      <c r="J12" s="106">
        <v>26</v>
      </c>
      <c r="K12" s="106">
        <v>3</v>
      </c>
      <c r="L12" s="106">
        <v>0</v>
      </c>
      <c r="M12" s="106">
        <v>0</v>
      </c>
      <c r="N12" s="106">
        <v>22</v>
      </c>
      <c r="O12" s="106">
        <v>1</v>
      </c>
      <c r="P12" s="106">
        <v>0</v>
      </c>
      <c r="Q12" s="106">
        <v>0</v>
      </c>
      <c r="R12" s="106" t="s">
        <v>525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7.8461538461538458</v>
      </c>
      <c r="AF12" s="108">
        <v>0</v>
      </c>
      <c r="AG12" s="108">
        <v>172.61538461538461</v>
      </c>
      <c r="AH12" s="108">
        <v>180.46153846153845</v>
      </c>
      <c r="AI12" s="107"/>
      <c r="AJ12" s="107">
        <v>180.46153846153845</v>
      </c>
      <c r="AK12" s="107"/>
      <c r="AL12" s="109">
        <v>10</v>
      </c>
      <c r="AM12" s="107">
        <v>5.9230769230769225</v>
      </c>
      <c r="AN12" s="107">
        <v>0</v>
      </c>
      <c r="AO12" s="107">
        <v>0</v>
      </c>
      <c r="AP12" s="107">
        <v>0</v>
      </c>
      <c r="AQ12" s="107">
        <v>0</v>
      </c>
      <c r="AR12" s="107">
        <v>12.692307692307692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203.15384615384613</v>
      </c>
      <c r="AY12" s="108"/>
      <c r="AZ12" s="110">
        <v>44676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215.15</v>
      </c>
      <c r="BJ12" s="108"/>
      <c r="BK12" s="111">
        <v>1</v>
      </c>
      <c r="BL12" s="111">
        <v>2</v>
      </c>
      <c r="BM12" s="108">
        <v>112.5</v>
      </c>
      <c r="BN12" s="108">
        <v>100.09519547004383</v>
      </c>
      <c r="BO12" s="189">
        <v>883405.9</v>
      </c>
      <c r="BP12" s="112">
        <v>450000</v>
      </c>
      <c r="BQ12" s="189">
        <v>410990.8726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45.84</v>
      </c>
      <c r="BX12" s="117">
        <v>11.5</v>
      </c>
      <c r="BY12" s="117"/>
      <c r="BZ12" s="117">
        <v>86.31</v>
      </c>
      <c r="CA12" s="117"/>
      <c r="CB12" s="202">
        <v>5.44</v>
      </c>
      <c r="CC12" s="117">
        <v>1</v>
      </c>
      <c r="CD12" s="108">
        <v>179.74</v>
      </c>
      <c r="CE12" s="114">
        <v>179</v>
      </c>
      <c r="CF12" s="115">
        <v>3000</v>
      </c>
      <c r="CG12" s="116"/>
      <c r="CI12" s="119">
        <v>1</v>
      </c>
      <c r="CJ12" s="119">
        <v>1</v>
      </c>
      <c r="CK12" s="119">
        <v>1</v>
      </c>
      <c r="CL12" s="119">
        <v>0</v>
      </c>
      <c r="CM12" s="119">
        <v>1</v>
      </c>
      <c r="CN12" s="119">
        <v>4</v>
      </c>
      <c r="CO12" s="119">
        <v>1</v>
      </c>
      <c r="CP12" s="119">
        <v>1</v>
      </c>
      <c r="CQ12" s="119">
        <v>0</v>
      </c>
      <c r="CR12" s="119">
        <v>0</v>
      </c>
      <c r="CT12" s="127">
        <v>0</v>
      </c>
      <c r="CU12" s="128"/>
      <c r="CV12" s="129">
        <v>0</v>
      </c>
      <c r="CW12" s="129" t="s">
        <v>526</v>
      </c>
      <c r="CX12" s="129" t="s">
        <v>525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12.692307692307692</v>
      </c>
      <c r="DL12" s="118">
        <v>0</v>
      </c>
      <c r="DM12" s="118">
        <v>0</v>
      </c>
      <c r="DO12" s="197">
        <v>0</v>
      </c>
      <c r="DP12" s="197">
        <v>0</v>
      </c>
      <c r="DQ12" s="198">
        <v>272.49</v>
      </c>
      <c r="DR12" s="197">
        <v>1120751.3700000001</v>
      </c>
      <c r="DS12" s="197">
        <v>1120751.3700000001</v>
      </c>
      <c r="DT12" s="200">
        <v>5.44</v>
      </c>
      <c r="DU12" s="118">
        <v>22415.027400000003</v>
      </c>
    </row>
    <row r="13" spans="1:125" s="118" customFormat="1" ht="33" customHeight="1" thickBot="1">
      <c r="A13" s="22">
        <v>2</v>
      </c>
      <c r="B13" s="80" t="s">
        <v>274</v>
      </c>
      <c r="C13" s="80" t="s">
        <v>1095</v>
      </c>
      <c r="D13" s="80" t="s">
        <v>577</v>
      </c>
      <c r="E13" s="80" t="s">
        <v>578</v>
      </c>
      <c r="F13" s="103" t="s">
        <v>82</v>
      </c>
      <c r="G13" s="80" t="s">
        <v>1068</v>
      </c>
      <c r="H13" s="104">
        <v>44676</v>
      </c>
      <c r="I13" s="105">
        <v>204</v>
      </c>
      <c r="J13" s="106">
        <v>26</v>
      </c>
      <c r="K13" s="106">
        <v>1</v>
      </c>
      <c r="L13" s="106">
        <v>0</v>
      </c>
      <c r="M13" s="106">
        <v>0</v>
      </c>
      <c r="N13" s="106">
        <v>24</v>
      </c>
      <c r="O13" s="106">
        <v>1</v>
      </c>
      <c r="P13" s="106">
        <v>0</v>
      </c>
      <c r="Q13" s="106">
        <v>0</v>
      </c>
      <c r="R13" s="106" t="s">
        <v>525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7.8461538461538458</v>
      </c>
      <c r="AF13" s="108">
        <v>0</v>
      </c>
      <c r="AG13" s="108">
        <v>188.30769230769229</v>
      </c>
      <c r="AH13" s="108">
        <v>196.15384615384613</v>
      </c>
      <c r="AI13" s="107"/>
      <c r="AJ13" s="107">
        <v>196.15384615384613</v>
      </c>
      <c r="AK13" s="107"/>
      <c r="AL13" s="109">
        <v>10</v>
      </c>
      <c r="AM13" s="107">
        <v>6.4615384615384617</v>
      </c>
      <c r="AN13" s="107">
        <v>0</v>
      </c>
      <c r="AO13" s="107">
        <v>0</v>
      </c>
      <c r="AP13" s="107">
        <v>0</v>
      </c>
      <c r="AQ13" s="107">
        <v>0</v>
      </c>
      <c r="AR13" s="107">
        <v>13.846153846153845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219.99999999999997</v>
      </c>
      <c r="AY13" s="108"/>
      <c r="AZ13" s="110">
        <v>44676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0</v>
      </c>
      <c r="BI13" s="108">
        <v>232</v>
      </c>
      <c r="BJ13" s="108"/>
      <c r="BK13" s="111">
        <v>1</v>
      </c>
      <c r="BL13" s="111">
        <v>1</v>
      </c>
      <c r="BM13" s="108">
        <v>75</v>
      </c>
      <c r="BN13" s="108">
        <v>153.12409922065271</v>
      </c>
      <c r="BO13" s="189">
        <v>952592</v>
      </c>
      <c r="BP13" s="112">
        <v>300000</v>
      </c>
      <c r="BQ13" s="189">
        <v>628727.5514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45.61</v>
      </c>
      <c r="BX13" s="117">
        <v>12.5</v>
      </c>
      <c r="BY13" s="117"/>
      <c r="BZ13" s="117">
        <v>102</v>
      </c>
      <c r="CA13" s="117"/>
      <c r="CB13" s="202">
        <v>5.8</v>
      </c>
      <c r="CC13" s="117">
        <v>1</v>
      </c>
      <c r="CD13" s="108">
        <v>181.31</v>
      </c>
      <c r="CE13" s="114">
        <v>181</v>
      </c>
      <c r="CF13" s="115">
        <v>1200</v>
      </c>
      <c r="CG13" s="116"/>
      <c r="CI13" s="119">
        <v>1</v>
      </c>
      <c r="CJ13" s="119">
        <v>1</v>
      </c>
      <c r="CK13" s="119">
        <v>1</v>
      </c>
      <c r="CL13" s="119">
        <v>1</v>
      </c>
      <c r="CM13" s="119">
        <v>0</v>
      </c>
      <c r="CN13" s="119">
        <v>1</v>
      </c>
      <c r="CO13" s="119">
        <v>0</v>
      </c>
      <c r="CP13" s="119">
        <v>1</v>
      </c>
      <c r="CQ13" s="119">
        <v>0</v>
      </c>
      <c r="CR13" s="119">
        <v>2</v>
      </c>
      <c r="CT13" s="127">
        <v>0</v>
      </c>
      <c r="CU13" s="128"/>
      <c r="CV13" s="129">
        <v>0</v>
      </c>
      <c r="CW13" s="129" t="s">
        <v>525</v>
      </c>
      <c r="CX13" s="129" t="s">
        <v>525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13.846153846153845</v>
      </c>
      <c r="DL13" s="118">
        <v>0</v>
      </c>
      <c r="DM13" s="118">
        <v>0</v>
      </c>
      <c r="DO13" s="197">
        <v>0</v>
      </c>
      <c r="DP13" s="197">
        <v>0</v>
      </c>
      <c r="DQ13" s="198">
        <v>290.11</v>
      </c>
      <c r="DR13" s="197">
        <v>1193222.4300000002</v>
      </c>
      <c r="DS13" s="197">
        <v>1193222.4300000002</v>
      </c>
      <c r="DT13" s="200">
        <v>5.8</v>
      </c>
      <c r="DU13" s="118">
        <v>23864.448600000003</v>
      </c>
    </row>
    <row r="14" spans="1:125" s="118" customFormat="1" ht="33" customHeight="1" thickBot="1">
      <c r="A14" s="22">
        <v>3</v>
      </c>
      <c r="B14" s="80" t="s">
        <v>275</v>
      </c>
      <c r="C14" s="80" t="s">
        <v>1104</v>
      </c>
      <c r="D14" s="80" t="s">
        <v>595</v>
      </c>
      <c r="E14" s="80" t="s">
        <v>596</v>
      </c>
      <c r="F14" s="103" t="s">
        <v>82</v>
      </c>
      <c r="G14" s="80" t="s">
        <v>1068</v>
      </c>
      <c r="H14" s="104">
        <v>44697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24</v>
      </c>
      <c r="O14" s="106">
        <v>2</v>
      </c>
      <c r="P14" s="106">
        <v>0</v>
      </c>
      <c r="Q14" s="106">
        <v>0</v>
      </c>
      <c r="R14" s="106" t="s">
        <v>527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15.692307692307692</v>
      </c>
      <c r="AF14" s="108">
        <v>0</v>
      </c>
      <c r="AG14" s="108">
        <v>188.30769230769229</v>
      </c>
      <c r="AH14" s="108">
        <v>203.99999999999997</v>
      </c>
      <c r="AI14" s="107"/>
      <c r="AJ14" s="107">
        <v>203.99999999999997</v>
      </c>
      <c r="AK14" s="107"/>
      <c r="AL14" s="109">
        <v>10</v>
      </c>
      <c r="AM14" s="107">
        <v>6.4615384615384617</v>
      </c>
      <c r="AN14" s="107">
        <v>0</v>
      </c>
      <c r="AO14" s="107">
        <v>0</v>
      </c>
      <c r="AP14" s="107">
        <v>0</v>
      </c>
      <c r="AQ14" s="107">
        <v>0</v>
      </c>
      <c r="AR14" s="107">
        <v>13.846153846153845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227.84615384615381</v>
      </c>
      <c r="AY14" s="108"/>
      <c r="AZ14" s="110">
        <v>44697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12</v>
      </c>
      <c r="BI14" s="108">
        <v>251.85</v>
      </c>
      <c r="BJ14" s="108"/>
      <c r="BK14" s="111">
        <v>1</v>
      </c>
      <c r="BL14" s="111">
        <v>2</v>
      </c>
      <c r="BM14" s="108">
        <v>112.5</v>
      </c>
      <c r="BN14" s="108">
        <v>136.95827301509985</v>
      </c>
      <c r="BO14" s="189">
        <v>1034096.1</v>
      </c>
      <c r="BP14" s="112">
        <v>450000</v>
      </c>
      <c r="BQ14" s="189">
        <v>562350.66899999999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12.5</v>
      </c>
      <c r="BY14" s="117"/>
      <c r="BZ14" s="117">
        <v>102</v>
      </c>
      <c r="CA14" s="117"/>
      <c r="CB14" s="202">
        <v>5.28</v>
      </c>
      <c r="CC14" s="117">
        <v>1</v>
      </c>
      <c r="CD14" s="108">
        <v>156.07</v>
      </c>
      <c r="CE14" s="114">
        <v>156</v>
      </c>
      <c r="CF14" s="115">
        <v>300</v>
      </c>
      <c r="CG14" s="116"/>
      <c r="CI14" s="119">
        <v>1</v>
      </c>
      <c r="CJ14" s="119">
        <v>1</v>
      </c>
      <c r="CK14" s="119">
        <v>0</v>
      </c>
      <c r="CL14" s="119">
        <v>0</v>
      </c>
      <c r="CM14" s="119">
        <v>1</v>
      </c>
      <c r="CN14" s="119">
        <v>1</v>
      </c>
      <c r="CO14" s="119">
        <v>0</v>
      </c>
      <c r="CP14" s="119">
        <v>0</v>
      </c>
      <c r="CQ14" s="119">
        <v>0</v>
      </c>
      <c r="CR14" s="119">
        <v>3</v>
      </c>
      <c r="CT14" s="127">
        <v>0</v>
      </c>
      <c r="CU14" s="128"/>
      <c r="CV14" s="129">
        <v>0</v>
      </c>
      <c r="CW14" s="129">
        <v>0</v>
      </c>
      <c r="CX14" s="129" t="s">
        <v>527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13.846153846153845</v>
      </c>
      <c r="DL14" s="118">
        <v>0</v>
      </c>
      <c r="DM14" s="118">
        <v>0</v>
      </c>
      <c r="DO14" s="197">
        <v>0</v>
      </c>
      <c r="DP14" s="197">
        <v>0</v>
      </c>
      <c r="DQ14" s="198">
        <v>264.35000000000002</v>
      </c>
      <c r="DR14" s="197">
        <v>1087271.55</v>
      </c>
      <c r="DS14" s="197">
        <v>1087271.55</v>
      </c>
      <c r="DT14" s="200">
        <v>5.28</v>
      </c>
      <c r="DU14" s="118">
        <v>21745.431</v>
      </c>
    </row>
    <row r="15" spans="1:125" s="118" customFormat="1" ht="33" customHeight="1" thickBot="1">
      <c r="A15" s="22">
        <v>4</v>
      </c>
      <c r="B15" s="80" t="s">
        <v>276</v>
      </c>
      <c r="C15" s="80" t="s">
        <v>1128</v>
      </c>
      <c r="D15" s="80" t="s">
        <v>643</v>
      </c>
      <c r="E15" s="80" t="s">
        <v>644</v>
      </c>
      <c r="F15" s="103" t="s">
        <v>82</v>
      </c>
      <c r="G15" s="80" t="s">
        <v>1068</v>
      </c>
      <c r="H15" s="104">
        <v>44788</v>
      </c>
      <c r="I15" s="105">
        <v>204</v>
      </c>
      <c r="J15" s="106">
        <v>26</v>
      </c>
      <c r="K15" s="106">
        <v>1</v>
      </c>
      <c r="L15" s="106">
        <v>0</v>
      </c>
      <c r="M15" s="106">
        <v>0</v>
      </c>
      <c r="N15" s="106">
        <v>25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196.15384615384613</v>
      </c>
      <c r="AH15" s="108">
        <v>196.15384615384613</v>
      </c>
      <c r="AI15" s="107"/>
      <c r="AJ15" s="107">
        <v>196.15384615384613</v>
      </c>
      <c r="AK15" s="107"/>
      <c r="AL15" s="109">
        <v>10</v>
      </c>
      <c r="AM15" s="107">
        <v>6.7307692307692308</v>
      </c>
      <c r="AN15" s="107">
        <v>0</v>
      </c>
      <c r="AO15" s="107">
        <v>0</v>
      </c>
      <c r="AP15" s="107">
        <v>0</v>
      </c>
      <c r="AQ15" s="107">
        <v>0</v>
      </c>
      <c r="AR15" s="107">
        <v>14.423076923076922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220.57692307692307</v>
      </c>
      <c r="AY15" s="108"/>
      <c r="AZ15" s="110">
        <v>44788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9</v>
      </c>
      <c r="BF15" s="117"/>
      <c r="BG15" s="117"/>
      <c r="BH15" s="108">
        <v>0</v>
      </c>
      <c r="BI15" s="108">
        <v>229.58</v>
      </c>
      <c r="BJ15" s="108"/>
      <c r="BK15" s="111">
        <v>0</v>
      </c>
      <c r="BL15" s="111">
        <v>0</v>
      </c>
      <c r="BM15" s="108">
        <v>0</v>
      </c>
      <c r="BN15" s="108">
        <v>224.72012888455919</v>
      </c>
      <c r="BO15" s="189">
        <v>942655.4800000001</v>
      </c>
      <c r="BP15" s="112">
        <v>0</v>
      </c>
      <c r="BQ15" s="189">
        <v>922700.84920000006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0</v>
      </c>
      <c r="BX15" s="117">
        <v>13</v>
      </c>
      <c r="BY15" s="117"/>
      <c r="BZ15" s="117">
        <v>102</v>
      </c>
      <c r="CA15" s="117"/>
      <c r="CB15" s="202">
        <v>4.8499999999999996</v>
      </c>
      <c r="CC15" s="117">
        <v>1</v>
      </c>
      <c r="CD15" s="108">
        <v>134.72999999999999</v>
      </c>
      <c r="CE15" s="114">
        <v>134</v>
      </c>
      <c r="CF15" s="115">
        <v>2900</v>
      </c>
      <c r="CG15" s="116"/>
      <c r="CI15" s="119">
        <v>1</v>
      </c>
      <c r="CJ15" s="119">
        <v>0</v>
      </c>
      <c r="CK15" s="119">
        <v>1</v>
      </c>
      <c r="CL15" s="119">
        <v>1</v>
      </c>
      <c r="CM15" s="119">
        <v>0</v>
      </c>
      <c r="CN15" s="119">
        <v>4</v>
      </c>
      <c r="CO15" s="119">
        <v>1</v>
      </c>
      <c r="CP15" s="119">
        <v>0</v>
      </c>
      <c r="CQ15" s="119">
        <v>1</v>
      </c>
      <c r="CR15" s="119">
        <v>4</v>
      </c>
      <c r="CT15" s="127">
        <v>0</v>
      </c>
      <c r="CU15" s="128"/>
      <c r="CV15" s="129">
        <v>0</v>
      </c>
      <c r="CW15" s="129" t="s">
        <v>525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14.423076923076922</v>
      </c>
      <c r="DL15" s="118">
        <v>0</v>
      </c>
      <c r="DM15" s="118">
        <v>0</v>
      </c>
      <c r="DO15" s="197">
        <v>0</v>
      </c>
      <c r="DP15" s="197">
        <v>0</v>
      </c>
      <c r="DQ15" s="198">
        <v>242.58</v>
      </c>
      <c r="DR15" s="197">
        <v>997731.54</v>
      </c>
      <c r="DS15" s="197">
        <v>997731.54</v>
      </c>
      <c r="DT15" s="200">
        <v>4.8499999999999996</v>
      </c>
      <c r="DU15" s="118">
        <v>19954.630800000003</v>
      </c>
    </row>
    <row r="16" spans="1:125" s="118" customFormat="1" ht="33" customHeight="1" thickBot="1">
      <c r="A16" s="22">
        <v>5</v>
      </c>
      <c r="B16" s="80" t="s">
        <v>277</v>
      </c>
      <c r="C16" s="80" t="s">
        <v>1142</v>
      </c>
      <c r="D16" s="80" t="s">
        <v>671</v>
      </c>
      <c r="E16" s="80" t="s">
        <v>672</v>
      </c>
      <c r="F16" s="103" t="s">
        <v>82</v>
      </c>
      <c r="G16" s="80" t="s">
        <v>1068</v>
      </c>
      <c r="H16" s="104">
        <v>44791</v>
      </c>
      <c r="I16" s="105">
        <v>204</v>
      </c>
      <c r="J16" s="106">
        <v>26</v>
      </c>
      <c r="K16" s="106">
        <v>0</v>
      </c>
      <c r="L16" s="106">
        <v>0</v>
      </c>
      <c r="M16" s="106">
        <v>0</v>
      </c>
      <c r="N16" s="106">
        <v>25.5</v>
      </c>
      <c r="O16" s="106">
        <v>0.5</v>
      </c>
      <c r="P16" s="106">
        <v>0</v>
      </c>
      <c r="Q16" s="106">
        <v>0</v>
      </c>
      <c r="R16" s="106" t="s">
        <v>524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3.9230769230769229</v>
      </c>
      <c r="AF16" s="108">
        <v>0</v>
      </c>
      <c r="AG16" s="108">
        <v>200.07692307692307</v>
      </c>
      <c r="AH16" s="108">
        <v>204</v>
      </c>
      <c r="AI16" s="107"/>
      <c r="AJ16" s="107">
        <v>204</v>
      </c>
      <c r="AK16" s="107"/>
      <c r="AL16" s="109">
        <v>10</v>
      </c>
      <c r="AM16" s="107">
        <v>6.865384615384615</v>
      </c>
      <c r="AN16" s="107">
        <v>0</v>
      </c>
      <c r="AO16" s="107">
        <v>0</v>
      </c>
      <c r="AP16" s="107">
        <v>0</v>
      </c>
      <c r="AQ16" s="107">
        <v>0</v>
      </c>
      <c r="AR16" s="107">
        <v>14.71153846153846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228.71153846153845</v>
      </c>
      <c r="AY16" s="108"/>
      <c r="AZ16" s="110">
        <v>44791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237.71</v>
      </c>
      <c r="BJ16" s="108"/>
      <c r="BK16" s="111">
        <v>0</v>
      </c>
      <c r="BL16" s="111">
        <v>0</v>
      </c>
      <c r="BM16" s="108">
        <v>0</v>
      </c>
      <c r="BN16" s="108">
        <v>232.68224315635658</v>
      </c>
      <c r="BO16" s="189">
        <v>976037.26</v>
      </c>
      <c r="BP16" s="112">
        <v>0</v>
      </c>
      <c r="BQ16" s="189">
        <v>955393.29040000006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13.25</v>
      </c>
      <c r="BY16" s="117"/>
      <c r="BZ16" s="117">
        <v>102</v>
      </c>
      <c r="CA16" s="117"/>
      <c r="CB16" s="202">
        <v>5.01</v>
      </c>
      <c r="CC16" s="117">
        <v>1</v>
      </c>
      <c r="CD16" s="108">
        <v>142.94999999999999</v>
      </c>
      <c r="CE16" s="114">
        <v>142</v>
      </c>
      <c r="CF16" s="115">
        <v>3800</v>
      </c>
      <c r="CG16" s="116"/>
      <c r="CI16" s="119">
        <v>1</v>
      </c>
      <c r="CJ16" s="119">
        <v>0</v>
      </c>
      <c r="CK16" s="119">
        <v>2</v>
      </c>
      <c r="CL16" s="119">
        <v>0</v>
      </c>
      <c r="CM16" s="119">
        <v>0</v>
      </c>
      <c r="CN16" s="119">
        <v>2</v>
      </c>
      <c r="CO16" s="119">
        <v>1</v>
      </c>
      <c r="CP16" s="119">
        <v>1</v>
      </c>
      <c r="CQ16" s="119">
        <v>1</v>
      </c>
      <c r="CR16" s="119">
        <v>3</v>
      </c>
      <c r="CT16" s="127">
        <v>0</v>
      </c>
      <c r="CU16" s="128"/>
      <c r="CV16" s="129">
        <v>0</v>
      </c>
      <c r="CW16" s="129">
        <v>0</v>
      </c>
      <c r="CX16" s="129" t="s">
        <v>524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14.71153846153846</v>
      </c>
      <c r="DL16" s="118">
        <v>0</v>
      </c>
      <c r="DM16" s="118">
        <v>0</v>
      </c>
      <c r="DO16" s="197">
        <v>0</v>
      </c>
      <c r="DP16" s="197">
        <v>0</v>
      </c>
      <c r="DQ16" s="198">
        <v>250.96</v>
      </c>
      <c r="DR16" s="197">
        <v>1032198.48</v>
      </c>
      <c r="DS16" s="197">
        <v>1032198.48</v>
      </c>
      <c r="DT16" s="200">
        <v>5.01</v>
      </c>
      <c r="DU16" s="118">
        <v>20643.9696</v>
      </c>
    </row>
    <row r="17" spans="1:125" s="118" customFormat="1" ht="33" customHeight="1" thickBot="1">
      <c r="A17" s="22">
        <v>6</v>
      </c>
      <c r="B17" s="80" t="s">
        <v>278</v>
      </c>
      <c r="C17" s="80" t="s">
        <v>1147</v>
      </c>
      <c r="D17" s="80" t="s">
        <v>681</v>
      </c>
      <c r="E17" s="80" t="s">
        <v>682</v>
      </c>
      <c r="F17" s="103" t="s">
        <v>82</v>
      </c>
      <c r="G17" s="80" t="s">
        <v>1068</v>
      </c>
      <c r="H17" s="104">
        <v>44835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204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7</v>
      </c>
      <c r="AN17" s="107">
        <v>0</v>
      </c>
      <c r="AO17" s="107">
        <v>0</v>
      </c>
      <c r="AP17" s="107">
        <v>0</v>
      </c>
      <c r="AQ17" s="107">
        <v>0</v>
      </c>
      <c r="AR17" s="107">
        <v>14.999999999999998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229</v>
      </c>
      <c r="AY17" s="108"/>
      <c r="AZ17" s="110">
        <v>44835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0</v>
      </c>
      <c r="BI17" s="108">
        <v>238</v>
      </c>
      <c r="BJ17" s="108"/>
      <c r="BK17" s="111">
        <v>0</v>
      </c>
      <c r="BL17" s="111">
        <v>0</v>
      </c>
      <c r="BM17" s="108">
        <v>0</v>
      </c>
      <c r="BN17" s="108">
        <v>232.96142474427666</v>
      </c>
      <c r="BO17" s="189">
        <v>977228</v>
      </c>
      <c r="BP17" s="112">
        <v>0</v>
      </c>
      <c r="BQ17" s="189">
        <v>956539.61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13.5</v>
      </c>
      <c r="BY17" s="117"/>
      <c r="BZ17" s="117">
        <v>102</v>
      </c>
      <c r="CA17" s="117"/>
      <c r="CB17" s="202">
        <v>5.03</v>
      </c>
      <c r="CC17" s="117">
        <v>1</v>
      </c>
      <c r="CD17" s="108">
        <v>143.47</v>
      </c>
      <c r="CE17" s="114">
        <v>143</v>
      </c>
      <c r="CF17" s="115">
        <v>1900</v>
      </c>
      <c r="CG17" s="116"/>
      <c r="CI17" s="119">
        <v>1</v>
      </c>
      <c r="CJ17" s="119">
        <v>0</v>
      </c>
      <c r="CK17" s="119">
        <v>2</v>
      </c>
      <c r="CL17" s="119">
        <v>0</v>
      </c>
      <c r="CM17" s="119">
        <v>0</v>
      </c>
      <c r="CN17" s="119">
        <v>3</v>
      </c>
      <c r="CO17" s="119">
        <v>0</v>
      </c>
      <c r="CP17" s="119">
        <v>1</v>
      </c>
      <c r="CQ17" s="119">
        <v>1</v>
      </c>
      <c r="CR17" s="119">
        <v>4</v>
      </c>
      <c r="CT17" s="127">
        <v>0</v>
      </c>
      <c r="CU17" s="128"/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14.999999999999998</v>
      </c>
      <c r="DL17" s="118">
        <v>0</v>
      </c>
      <c r="DM17" s="118">
        <v>0</v>
      </c>
      <c r="DO17" s="197">
        <v>0</v>
      </c>
      <c r="DP17" s="197">
        <v>0</v>
      </c>
      <c r="DQ17" s="198">
        <v>251.5</v>
      </c>
      <c r="DR17" s="197">
        <v>1034419.5</v>
      </c>
      <c r="DS17" s="197">
        <v>1034419.5</v>
      </c>
      <c r="DT17" s="200">
        <v>5.03</v>
      </c>
      <c r="DU17" s="118">
        <v>20688.39</v>
      </c>
    </row>
    <row r="18" spans="1:125" s="118" customFormat="1" ht="33" customHeight="1" thickBot="1">
      <c r="A18" s="22">
        <v>7</v>
      </c>
      <c r="B18" s="80" t="s">
        <v>279</v>
      </c>
      <c r="C18" s="80" t="s">
        <v>1151</v>
      </c>
      <c r="D18" s="80" t="s">
        <v>689</v>
      </c>
      <c r="E18" s="80" t="s">
        <v>690</v>
      </c>
      <c r="F18" s="103" t="s">
        <v>82</v>
      </c>
      <c r="G18" s="80" t="s">
        <v>1068</v>
      </c>
      <c r="H18" s="104">
        <v>44851</v>
      </c>
      <c r="I18" s="105">
        <v>204</v>
      </c>
      <c r="J18" s="106">
        <v>26</v>
      </c>
      <c r="K18" s="106">
        <v>0</v>
      </c>
      <c r="L18" s="106">
        <v>0</v>
      </c>
      <c r="M18" s="106">
        <v>0</v>
      </c>
      <c r="N18" s="106">
        <v>26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204</v>
      </c>
      <c r="AH18" s="108">
        <v>204</v>
      </c>
      <c r="AI18" s="107"/>
      <c r="AJ18" s="107">
        <v>204</v>
      </c>
      <c r="AK18" s="107"/>
      <c r="AL18" s="109">
        <v>10</v>
      </c>
      <c r="AM18" s="107">
        <v>7</v>
      </c>
      <c r="AN18" s="107">
        <v>0</v>
      </c>
      <c r="AO18" s="107">
        <v>0</v>
      </c>
      <c r="AP18" s="107">
        <v>0</v>
      </c>
      <c r="AQ18" s="107">
        <v>0</v>
      </c>
      <c r="AR18" s="107">
        <v>14.999999999999998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229</v>
      </c>
      <c r="AY18" s="108"/>
      <c r="AZ18" s="110">
        <v>44851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0</v>
      </c>
      <c r="BI18" s="108">
        <v>238</v>
      </c>
      <c r="BJ18" s="108"/>
      <c r="BK18" s="111">
        <v>0</v>
      </c>
      <c r="BL18" s="111">
        <v>1</v>
      </c>
      <c r="BM18" s="108">
        <v>37.5</v>
      </c>
      <c r="BN18" s="108">
        <v>195.70805233317097</v>
      </c>
      <c r="BO18" s="189">
        <v>977228</v>
      </c>
      <c r="BP18" s="112">
        <v>150000</v>
      </c>
      <c r="BQ18" s="189">
        <v>803577.26288000005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36.012</v>
      </c>
      <c r="BX18" s="117">
        <v>13.5</v>
      </c>
      <c r="BY18" s="117"/>
      <c r="BZ18" s="117">
        <v>102</v>
      </c>
      <c r="CA18" s="117"/>
      <c r="CB18" s="202">
        <v>5.75</v>
      </c>
      <c r="CC18" s="117">
        <v>1</v>
      </c>
      <c r="CD18" s="108">
        <v>178.76</v>
      </c>
      <c r="CE18" s="114">
        <v>178</v>
      </c>
      <c r="CF18" s="115">
        <v>3000</v>
      </c>
      <c r="CG18" s="116"/>
      <c r="CI18" s="119">
        <v>1</v>
      </c>
      <c r="CJ18" s="119">
        <v>1</v>
      </c>
      <c r="CK18" s="119">
        <v>1</v>
      </c>
      <c r="CL18" s="119">
        <v>0</v>
      </c>
      <c r="CM18" s="119">
        <v>1</v>
      </c>
      <c r="CN18" s="119">
        <v>3</v>
      </c>
      <c r="CO18" s="119">
        <v>1</v>
      </c>
      <c r="CP18" s="119">
        <v>1</v>
      </c>
      <c r="CQ18" s="119">
        <v>0</v>
      </c>
      <c r="CR18" s="119">
        <v>0</v>
      </c>
      <c r="CT18" s="127">
        <v>0</v>
      </c>
      <c r="CU18" s="128"/>
      <c r="CV18" s="129">
        <v>0</v>
      </c>
      <c r="CW18" s="129">
        <v>0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14.999999999999998</v>
      </c>
      <c r="DL18" s="118">
        <v>0</v>
      </c>
      <c r="DM18" s="118">
        <v>0</v>
      </c>
      <c r="DO18" s="197">
        <v>0</v>
      </c>
      <c r="DP18" s="197">
        <v>0</v>
      </c>
      <c r="DQ18" s="198">
        <v>287.512</v>
      </c>
      <c r="DR18" s="197">
        <v>1182536.8559999999</v>
      </c>
      <c r="DS18" s="197">
        <v>1182536.8559999999</v>
      </c>
      <c r="DT18" s="200">
        <v>5.75</v>
      </c>
      <c r="DU18" s="118">
        <v>23650.737119999998</v>
      </c>
    </row>
    <row r="19" spans="1:125" s="118" customFormat="1" ht="33" customHeight="1" thickBot="1">
      <c r="A19" s="22">
        <v>8</v>
      </c>
      <c r="B19" s="80" t="s">
        <v>280</v>
      </c>
      <c r="C19" s="80" t="s">
        <v>1165</v>
      </c>
      <c r="D19" s="80" t="s">
        <v>717</v>
      </c>
      <c r="E19" s="80" t="s">
        <v>718</v>
      </c>
      <c r="F19" s="103" t="s">
        <v>82</v>
      </c>
      <c r="G19" s="80" t="s">
        <v>1068</v>
      </c>
      <c r="H19" s="104">
        <v>44942</v>
      </c>
      <c r="I19" s="105">
        <v>204</v>
      </c>
      <c r="J19" s="106">
        <v>26</v>
      </c>
      <c r="K19" s="106">
        <v>0</v>
      </c>
      <c r="L19" s="106">
        <v>0</v>
      </c>
      <c r="M19" s="106">
        <v>0</v>
      </c>
      <c r="N19" s="106">
        <v>26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204</v>
      </c>
      <c r="AH19" s="108">
        <v>204</v>
      </c>
      <c r="AI19" s="107"/>
      <c r="AJ19" s="107">
        <v>204</v>
      </c>
      <c r="AK19" s="107"/>
      <c r="AL19" s="109">
        <v>10</v>
      </c>
      <c r="AM19" s="107">
        <v>7</v>
      </c>
      <c r="AN19" s="107">
        <v>0</v>
      </c>
      <c r="AO19" s="107">
        <v>0</v>
      </c>
      <c r="AP19" s="107">
        <v>0</v>
      </c>
      <c r="AQ19" s="107">
        <v>0</v>
      </c>
      <c r="AR19" s="107">
        <v>14.999999999999998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229</v>
      </c>
      <c r="AY19" s="108"/>
      <c r="AZ19" s="110">
        <v>44942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9</v>
      </c>
      <c r="BF19" s="117"/>
      <c r="BG19" s="117"/>
      <c r="BH19" s="108">
        <v>20</v>
      </c>
      <c r="BI19" s="108">
        <v>258</v>
      </c>
      <c r="BJ19" s="108"/>
      <c r="BK19" s="111">
        <v>0</v>
      </c>
      <c r="BL19" s="111">
        <v>1</v>
      </c>
      <c r="BM19" s="108">
        <v>37.5</v>
      </c>
      <c r="BN19" s="108">
        <v>216.51882123721384</v>
      </c>
      <c r="BO19" s="189">
        <v>1061401</v>
      </c>
      <c r="BP19" s="112">
        <v>150000</v>
      </c>
      <c r="BQ19" s="189">
        <v>889026.28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13.5</v>
      </c>
      <c r="BY19" s="117"/>
      <c r="BZ19" s="117">
        <v>102</v>
      </c>
      <c r="CA19" s="117"/>
      <c r="CB19" s="202">
        <v>5.44</v>
      </c>
      <c r="CC19" s="117">
        <v>1</v>
      </c>
      <c r="CD19" s="108">
        <v>163.06</v>
      </c>
      <c r="CE19" s="114">
        <v>163</v>
      </c>
      <c r="CF19" s="115">
        <v>200</v>
      </c>
      <c r="CG19" s="116"/>
      <c r="CI19" s="119">
        <v>1</v>
      </c>
      <c r="CJ19" s="119">
        <v>1</v>
      </c>
      <c r="CK19" s="119">
        <v>0</v>
      </c>
      <c r="CL19" s="119">
        <v>1</v>
      </c>
      <c r="CM19" s="119">
        <v>0</v>
      </c>
      <c r="CN19" s="119">
        <v>3</v>
      </c>
      <c r="CO19" s="119">
        <v>0</v>
      </c>
      <c r="CP19" s="119">
        <v>0</v>
      </c>
      <c r="CQ19" s="119">
        <v>0</v>
      </c>
      <c r="CR19" s="119">
        <v>2</v>
      </c>
      <c r="CT19" s="127">
        <v>0</v>
      </c>
      <c r="CU19" s="128"/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0.5</v>
      </c>
      <c r="DJ19" s="80">
        <v>0</v>
      </c>
      <c r="DK19" s="191">
        <v>14.999999999999998</v>
      </c>
      <c r="DL19" s="118">
        <v>0</v>
      </c>
      <c r="DM19" s="118">
        <v>0</v>
      </c>
      <c r="DO19" s="197">
        <v>0</v>
      </c>
      <c r="DP19" s="197">
        <v>0.5</v>
      </c>
      <c r="DQ19" s="198">
        <v>272</v>
      </c>
      <c r="DR19" s="197">
        <v>1118736</v>
      </c>
      <c r="DS19" s="197">
        <v>1118736</v>
      </c>
      <c r="DT19" s="200">
        <v>5.44</v>
      </c>
      <c r="DU19" s="118">
        <v>22374.720000000001</v>
      </c>
    </row>
    <row r="20" spans="1:125" s="118" customFormat="1" ht="33" customHeight="1" thickBot="1">
      <c r="A20" s="22">
        <v>9</v>
      </c>
      <c r="B20" s="80" t="s">
        <v>281</v>
      </c>
      <c r="C20" s="80" t="s">
        <v>1169</v>
      </c>
      <c r="D20" s="80" t="s">
        <v>725</v>
      </c>
      <c r="E20" s="80" t="s">
        <v>726</v>
      </c>
      <c r="F20" s="103" t="s">
        <v>82</v>
      </c>
      <c r="G20" s="80" t="s">
        <v>1068</v>
      </c>
      <c r="H20" s="104">
        <v>44958</v>
      </c>
      <c r="I20" s="105">
        <v>204</v>
      </c>
      <c r="J20" s="106">
        <v>26</v>
      </c>
      <c r="K20" s="106">
        <v>0</v>
      </c>
      <c r="L20" s="106">
        <v>0</v>
      </c>
      <c r="M20" s="106">
        <v>0</v>
      </c>
      <c r="N20" s="106">
        <v>26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204</v>
      </c>
      <c r="AH20" s="108">
        <v>204</v>
      </c>
      <c r="AI20" s="107"/>
      <c r="AJ20" s="107">
        <v>204</v>
      </c>
      <c r="AK20" s="107"/>
      <c r="AL20" s="109">
        <v>10</v>
      </c>
      <c r="AM20" s="107">
        <v>7</v>
      </c>
      <c r="AN20" s="107">
        <v>0</v>
      </c>
      <c r="AO20" s="107">
        <v>0</v>
      </c>
      <c r="AP20" s="107">
        <v>0</v>
      </c>
      <c r="AQ20" s="107">
        <v>0</v>
      </c>
      <c r="AR20" s="107">
        <v>14.999999999999998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229</v>
      </c>
      <c r="AY20" s="108"/>
      <c r="AZ20" s="110">
        <v>44958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6</v>
      </c>
      <c r="BF20" s="117"/>
      <c r="BG20" s="117"/>
      <c r="BH20" s="108">
        <v>32</v>
      </c>
      <c r="BI20" s="108">
        <v>267</v>
      </c>
      <c r="BJ20" s="108"/>
      <c r="BK20" s="111" t="s">
        <v>525</v>
      </c>
      <c r="BL20" s="111" t="s">
        <v>527</v>
      </c>
      <c r="BM20" s="108">
        <v>112.5</v>
      </c>
      <c r="BN20" s="108">
        <v>151.78472235752557</v>
      </c>
      <c r="BO20" s="189">
        <v>1096302</v>
      </c>
      <c r="BP20" s="112">
        <v>450000</v>
      </c>
      <c r="BQ20" s="189">
        <v>623228.06999999995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13.5</v>
      </c>
      <c r="BY20" s="117"/>
      <c r="BZ20" s="117">
        <v>102</v>
      </c>
      <c r="CA20" s="117"/>
      <c r="CB20" s="202">
        <v>5.61</v>
      </c>
      <c r="CC20" s="117">
        <v>1</v>
      </c>
      <c r="CD20" s="108">
        <v>171.89</v>
      </c>
      <c r="CE20" s="114">
        <v>171</v>
      </c>
      <c r="CF20" s="115">
        <v>3600</v>
      </c>
      <c r="CG20" s="116"/>
      <c r="CI20" s="119">
        <v>1</v>
      </c>
      <c r="CJ20" s="119">
        <v>1</v>
      </c>
      <c r="CK20" s="119">
        <v>1</v>
      </c>
      <c r="CL20" s="119">
        <v>0</v>
      </c>
      <c r="CM20" s="119">
        <v>0</v>
      </c>
      <c r="CN20" s="119">
        <v>1</v>
      </c>
      <c r="CO20" s="119">
        <v>1</v>
      </c>
      <c r="CP20" s="119">
        <v>1</v>
      </c>
      <c r="CQ20" s="119">
        <v>1</v>
      </c>
      <c r="CR20" s="119">
        <v>1</v>
      </c>
      <c r="CT20" s="127">
        <v>0</v>
      </c>
      <c r="CU20" s="128"/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14.999999999999998</v>
      </c>
      <c r="DL20" s="118">
        <v>0</v>
      </c>
      <c r="DM20" s="118">
        <v>0</v>
      </c>
      <c r="DO20" s="197">
        <v>0</v>
      </c>
      <c r="DP20" s="197">
        <v>0</v>
      </c>
      <c r="DQ20" s="198">
        <v>280.5</v>
      </c>
      <c r="DR20" s="197">
        <v>1153696.5</v>
      </c>
      <c r="DS20" s="197">
        <v>1153696.5</v>
      </c>
      <c r="DT20" s="200">
        <v>5.61</v>
      </c>
      <c r="DU20" s="118">
        <v>23073.93</v>
      </c>
    </row>
    <row r="21" spans="1:125" s="118" customFormat="1" ht="33" customHeight="1" thickBot="1">
      <c r="A21" s="22">
        <v>10</v>
      </c>
      <c r="B21" s="80" t="s">
        <v>282</v>
      </c>
      <c r="C21" s="80" t="s">
        <v>1174</v>
      </c>
      <c r="D21" s="80" t="s">
        <v>737</v>
      </c>
      <c r="E21" s="80" t="s">
        <v>738</v>
      </c>
      <c r="F21" s="103" t="s">
        <v>82</v>
      </c>
      <c r="G21" s="80" t="s">
        <v>1068</v>
      </c>
      <c r="H21" s="104">
        <v>44977</v>
      </c>
      <c r="I21" s="105">
        <v>204</v>
      </c>
      <c r="J21" s="106">
        <v>26</v>
      </c>
      <c r="K21" s="106">
        <v>0</v>
      </c>
      <c r="L21" s="106">
        <v>0</v>
      </c>
      <c r="M21" s="106">
        <v>0</v>
      </c>
      <c r="N21" s="106">
        <v>25.5</v>
      </c>
      <c r="O21" s="106">
        <v>0.5</v>
      </c>
      <c r="P21" s="106">
        <v>0</v>
      </c>
      <c r="Q21" s="106">
        <v>0</v>
      </c>
      <c r="R21" s="106" t="s">
        <v>524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3.9230769230769229</v>
      </c>
      <c r="AF21" s="108">
        <v>0</v>
      </c>
      <c r="AG21" s="108">
        <v>200.07692307692307</v>
      </c>
      <c r="AH21" s="108">
        <v>204</v>
      </c>
      <c r="AI21" s="107"/>
      <c r="AJ21" s="107">
        <v>204</v>
      </c>
      <c r="AK21" s="107"/>
      <c r="AL21" s="109">
        <v>10</v>
      </c>
      <c r="AM21" s="107">
        <v>6.865384615384615</v>
      </c>
      <c r="AN21" s="107">
        <v>0</v>
      </c>
      <c r="AO21" s="107">
        <v>0</v>
      </c>
      <c r="AP21" s="107">
        <v>0</v>
      </c>
      <c r="AQ21" s="107">
        <v>0</v>
      </c>
      <c r="AR21" s="107">
        <v>14.71153846153846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228.71153846153845</v>
      </c>
      <c r="AY21" s="108"/>
      <c r="AZ21" s="110">
        <v>44977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6</v>
      </c>
      <c r="BF21" s="117"/>
      <c r="BG21" s="117"/>
      <c r="BH21" s="108">
        <v>0</v>
      </c>
      <c r="BI21" s="108">
        <v>234.71</v>
      </c>
      <c r="BJ21" s="108"/>
      <c r="BK21" s="111">
        <v>0</v>
      </c>
      <c r="BL21" s="111">
        <v>1</v>
      </c>
      <c r="BM21" s="108">
        <v>37.5</v>
      </c>
      <c r="BN21" s="108">
        <v>192.49406169508035</v>
      </c>
      <c r="BO21" s="189">
        <v>963719.26</v>
      </c>
      <c r="BP21" s="112">
        <v>150000</v>
      </c>
      <c r="BQ21" s="189">
        <v>790380.61731999996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35.758000000000003</v>
      </c>
      <c r="BX21" s="117">
        <v>13.25</v>
      </c>
      <c r="BY21" s="117"/>
      <c r="BZ21" s="117">
        <v>102</v>
      </c>
      <c r="CA21" s="117"/>
      <c r="CB21" s="202">
        <v>5.67</v>
      </c>
      <c r="CC21" s="117">
        <v>1</v>
      </c>
      <c r="CD21" s="108">
        <v>175.05</v>
      </c>
      <c r="CE21" s="114">
        <v>175</v>
      </c>
      <c r="CF21" s="115">
        <v>200</v>
      </c>
      <c r="CG21" s="116"/>
      <c r="CI21" s="119">
        <v>1</v>
      </c>
      <c r="CJ21" s="119">
        <v>1</v>
      </c>
      <c r="CK21" s="119">
        <v>1</v>
      </c>
      <c r="CL21" s="119">
        <v>0</v>
      </c>
      <c r="CM21" s="119">
        <v>1</v>
      </c>
      <c r="CN21" s="119">
        <v>0</v>
      </c>
      <c r="CO21" s="119">
        <v>0</v>
      </c>
      <c r="CP21" s="119">
        <v>0</v>
      </c>
      <c r="CQ21" s="119">
        <v>0</v>
      </c>
      <c r="CR21" s="119">
        <v>2</v>
      </c>
      <c r="CT21" s="127">
        <v>0</v>
      </c>
      <c r="CU21" s="128"/>
      <c r="CV21" s="129">
        <v>0</v>
      </c>
      <c r="CW21" s="129">
        <v>0</v>
      </c>
      <c r="CX21" s="129" t="s">
        <v>524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14.71153846153846</v>
      </c>
      <c r="DL21" s="118">
        <v>0</v>
      </c>
      <c r="DM21" s="118">
        <v>0</v>
      </c>
      <c r="DO21" s="197">
        <v>0</v>
      </c>
      <c r="DP21" s="197">
        <v>0</v>
      </c>
      <c r="DQ21" s="198">
        <v>283.71800000000002</v>
      </c>
      <c r="DR21" s="197">
        <v>1166932.1340000001</v>
      </c>
      <c r="DS21" s="197">
        <v>1166932.1340000001</v>
      </c>
      <c r="DT21" s="200">
        <v>5.67</v>
      </c>
      <c r="DU21" s="118">
        <v>23338.642680000001</v>
      </c>
    </row>
    <row r="22" spans="1:125" s="118" customFormat="1" ht="33" customHeight="1" thickBot="1">
      <c r="A22" s="22">
        <v>11</v>
      </c>
      <c r="B22" s="80" t="s">
        <v>283</v>
      </c>
      <c r="C22" s="80" t="s">
        <v>1175</v>
      </c>
      <c r="D22" s="80" t="s">
        <v>739</v>
      </c>
      <c r="E22" s="80" t="s">
        <v>740</v>
      </c>
      <c r="F22" s="103" t="s">
        <v>82</v>
      </c>
      <c r="G22" s="80" t="s">
        <v>1068</v>
      </c>
      <c r="H22" s="104">
        <v>44978</v>
      </c>
      <c r="I22" s="105">
        <v>204</v>
      </c>
      <c r="J22" s="106">
        <v>26</v>
      </c>
      <c r="K22" s="106">
        <v>0</v>
      </c>
      <c r="L22" s="106">
        <v>0</v>
      </c>
      <c r="M22" s="106">
        <v>0</v>
      </c>
      <c r="N22" s="106">
        <v>26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204</v>
      </c>
      <c r="AH22" s="108">
        <v>204</v>
      </c>
      <c r="AI22" s="107"/>
      <c r="AJ22" s="107">
        <v>204</v>
      </c>
      <c r="AK22" s="107"/>
      <c r="AL22" s="109">
        <v>10</v>
      </c>
      <c r="AM22" s="107">
        <v>7</v>
      </c>
      <c r="AN22" s="107">
        <v>0</v>
      </c>
      <c r="AO22" s="107">
        <v>0</v>
      </c>
      <c r="AP22" s="107">
        <v>0</v>
      </c>
      <c r="AQ22" s="107">
        <v>0</v>
      </c>
      <c r="AR22" s="107">
        <v>14.999999999999998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229</v>
      </c>
      <c r="AY22" s="108"/>
      <c r="AZ22" s="110">
        <v>44978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6</v>
      </c>
      <c r="BF22" s="117"/>
      <c r="BG22" s="117"/>
      <c r="BH22" s="108">
        <v>0</v>
      </c>
      <c r="BI22" s="108">
        <v>235</v>
      </c>
      <c r="BJ22" s="108"/>
      <c r="BK22" s="111">
        <v>1</v>
      </c>
      <c r="BL22" s="111">
        <v>1</v>
      </c>
      <c r="BM22" s="108">
        <v>75</v>
      </c>
      <c r="BN22" s="108">
        <v>156.2669222942036</v>
      </c>
      <c r="BO22" s="189">
        <v>964910</v>
      </c>
      <c r="BP22" s="112">
        <v>300000</v>
      </c>
      <c r="BQ22" s="189">
        <v>641631.98294000002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34.481000000000002</v>
      </c>
      <c r="BX22" s="117">
        <v>13.5</v>
      </c>
      <c r="BY22" s="117"/>
      <c r="BZ22" s="117">
        <v>102</v>
      </c>
      <c r="CA22" s="117"/>
      <c r="CB22" s="202">
        <v>5.65</v>
      </c>
      <c r="CC22" s="117">
        <v>1</v>
      </c>
      <c r="CD22" s="108">
        <v>174.33</v>
      </c>
      <c r="CE22" s="114">
        <v>174</v>
      </c>
      <c r="CF22" s="115">
        <v>1300</v>
      </c>
      <c r="CG22" s="116"/>
      <c r="CI22" s="119">
        <v>1</v>
      </c>
      <c r="CJ22" s="119">
        <v>1</v>
      </c>
      <c r="CK22" s="119">
        <v>1</v>
      </c>
      <c r="CL22" s="119">
        <v>0</v>
      </c>
      <c r="CM22" s="119">
        <v>0</v>
      </c>
      <c r="CN22" s="119">
        <v>4</v>
      </c>
      <c r="CO22" s="119">
        <v>0</v>
      </c>
      <c r="CP22" s="119">
        <v>1</v>
      </c>
      <c r="CQ22" s="119">
        <v>0</v>
      </c>
      <c r="CR22" s="119">
        <v>3</v>
      </c>
      <c r="CT22" s="127">
        <v>0</v>
      </c>
      <c r="CU22" s="128"/>
      <c r="CV22" s="129">
        <v>0</v>
      </c>
      <c r="CW22" s="129">
        <v>0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14.999999999999998</v>
      </c>
      <c r="DL22" s="118">
        <v>0</v>
      </c>
      <c r="DM22" s="118">
        <v>0</v>
      </c>
      <c r="DO22" s="197">
        <v>0</v>
      </c>
      <c r="DP22" s="197">
        <v>0</v>
      </c>
      <c r="DQ22" s="198">
        <v>282.98099999999999</v>
      </c>
      <c r="DR22" s="197">
        <v>1163900.8529999999</v>
      </c>
      <c r="DS22" s="197">
        <v>1163900.8529999999</v>
      </c>
      <c r="DT22" s="200">
        <v>5.65</v>
      </c>
      <c r="DU22" s="118">
        <v>23278.017059999998</v>
      </c>
    </row>
    <row r="23" spans="1:125" s="118" customFormat="1" ht="33" customHeight="1" thickBot="1">
      <c r="A23" s="22">
        <v>12</v>
      </c>
      <c r="B23" s="80" t="s">
        <v>284</v>
      </c>
      <c r="C23" s="80" t="s">
        <v>1176</v>
      </c>
      <c r="D23" s="80" t="s">
        <v>741</v>
      </c>
      <c r="E23" s="80" t="s">
        <v>742</v>
      </c>
      <c r="F23" s="103" t="s">
        <v>82</v>
      </c>
      <c r="G23" s="80" t="s">
        <v>224</v>
      </c>
      <c r="H23" s="104">
        <v>44998</v>
      </c>
      <c r="I23" s="105">
        <v>204</v>
      </c>
      <c r="J23" s="106">
        <v>26</v>
      </c>
      <c r="K23" s="106">
        <v>1</v>
      </c>
      <c r="L23" s="106">
        <v>0</v>
      </c>
      <c r="M23" s="106">
        <v>0</v>
      </c>
      <c r="N23" s="106">
        <v>25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196.15384615384613</v>
      </c>
      <c r="AH23" s="108">
        <v>196.15384615384613</v>
      </c>
      <c r="AI23" s="107"/>
      <c r="AJ23" s="107">
        <v>196.15384615384613</v>
      </c>
      <c r="AK23" s="107"/>
      <c r="AL23" s="109">
        <v>10</v>
      </c>
      <c r="AM23" s="107">
        <v>6.7307692307692308</v>
      </c>
      <c r="AN23" s="107">
        <v>0</v>
      </c>
      <c r="AO23" s="107">
        <v>0</v>
      </c>
      <c r="AP23" s="107">
        <v>0</v>
      </c>
      <c r="AQ23" s="107">
        <v>0</v>
      </c>
      <c r="AR23" s="107">
        <v>14.423076923076922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220.57692307692307</v>
      </c>
      <c r="AY23" s="108"/>
      <c r="AZ23" s="110">
        <v>44998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6</v>
      </c>
      <c r="BF23" s="117"/>
      <c r="BG23" s="117"/>
      <c r="BH23" s="108">
        <v>0</v>
      </c>
      <c r="BI23" s="108">
        <v>226.58</v>
      </c>
      <c r="BJ23" s="108"/>
      <c r="BK23" s="111">
        <v>0</v>
      </c>
      <c r="BL23" s="111">
        <v>2</v>
      </c>
      <c r="BM23" s="108">
        <v>75</v>
      </c>
      <c r="BN23" s="108">
        <v>148.71642211397958</v>
      </c>
      <c r="BO23" s="189">
        <v>930337.4800000001</v>
      </c>
      <c r="BP23" s="112">
        <v>300000</v>
      </c>
      <c r="BQ23" s="189">
        <v>610629.62920000008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13</v>
      </c>
      <c r="BY23" s="117"/>
      <c r="BZ23" s="117">
        <v>102</v>
      </c>
      <c r="CA23" s="117"/>
      <c r="CB23" s="202">
        <v>4.79</v>
      </c>
      <c r="CC23" s="117">
        <v>1</v>
      </c>
      <c r="CD23" s="108">
        <v>131.79</v>
      </c>
      <c r="CE23" s="114">
        <v>131</v>
      </c>
      <c r="CF23" s="115">
        <v>3200</v>
      </c>
      <c r="CG23" s="116"/>
      <c r="CI23" s="119">
        <v>1</v>
      </c>
      <c r="CJ23" s="119">
        <v>0</v>
      </c>
      <c r="CK23" s="119">
        <v>1</v>
      </c>
      <c r="CL23" s="119">
        <v>1</v>
      </c>
      <c r="CM23" s="119">
        <v>0</v>
      </c>
      <c r="CN23" s="119">
        <v>1</v>
      </c>
      <c r="CO23" s="119">
        <v>1</v>
      </c>
      <c r="CP23" s="119">
        <v>1</v>
      </c>
      <c r="CQ23" s="119">
        <v>0</v>
      </c>
      <c r="CR23" s="119">
        <v>2</v>
      </c>
      <c r="CT23" s="127">
        <v>0</v>
      </c>
      <c r="CU23" s="128"/>
      <c r="CV23" s="129">
        <v>0</v>
      </c>
      <c r="CW23" s="129" t="s">
        <v>525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14.423076923076922</v>
      </c>
      <c r="DL23" s="118">
        <v>0</v>
      </c>
      <c r="DM23" s="118">
        <v>0</v>
      </c>
      <c r="DO23" s="197">
        <v>0</v>
      </c>
      <c r="DP23" s="197">
        <v>0</v>
      </c>
      <c r="DQ23" s="198">
        <v>239.58</v>
      </c>
      <c r="DR23" s="197">
        <v>985392.54</v>
      </c>
      <c r="DS23" s="197">
        <v>985392.54</v>
      </c>
      <c r="DT23" s="200">
        <v>4.79</v>
      </c>
      <c r="DU23" s="118">
        <v>19707.8508</v>
      </c>
    </row>
    <row r="24" spans="1:125" s="118" customFormat="1" ht="33" customHeight="1" thickBot="1">
      <c r="A24" s="22">
        <v>13</v>
      </c>
      <c r="B24" s="80" t="s">
        <v>285</v>
      </c>
      <c r="C24" s="80" t="s">
        <v>1178</v>
      </c>
      <c r="D24" s="80" t="s">
        <v>745</v>
      </c>
      <c r="E24" s="80" t="s">
        <v>746</v>
      </c>
      <c r="F24" s="103" t="s">
        <v>82</v>
      </c>
      <c r="G24" s="106" t="s">
        <v>1071</v>
      </c>
      <c r="H24" s="104">
        <v>45001</v>
      </c>
      <c r="I24" s="105">
        <v>204</v>
      </c>
      <c r="J24" s="106">
        <v>26</v>
      </c>
      <c r="K24" s="106">
        <v>0</v>
      </c>
      <c r="L24" s="106">
        <v>0</v>
      </c>
      <c r="M24" s="106">
        <v>0</v>
      </c>
      <c r="N24" s="106">
        <v>26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204</v>
      </c>
      <c r="AH24" s="108">
        <v>204</v>
      </c>
      <c r="AI24" s="107"/>
      <c r="AJ24" s="107">
        <v>204</v>
      </c>
      <c r="AK24" s="107"/>
      <c r="AL24" s="109">
        <v>10</v>
      </c>
      <c r="AM24" s="107">
        <v>7</v>
      </c>
      <c r="AN24" s="107">
        <v>0</v>
      </c>
      <c r="AO24" s="107">
        <v>0</v>
      </c>
      <c r="AP24" s="107">
        <v>0</v>
      </c>
      <c r="AQ24" s="107">
        <v>0</v>
      </c>
      <c r="AR24" s="107">
        <v>14.999999999999998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229</v>
      </c>
      <c r="AY24" s="108"/>
      <c r="AZ24" s="110">
        <v>45001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6</v>
      </c>
      <c r="BF24" s="117"/>
      <c r="BG24" s="117"/>
      <c r="BH24" s="108">
        <v>164</v>
      </c>
      <c r="BI24" s="108">
        <v>399</v>
      </c>
      <c r="BJ24" s="108"/>
      <c r="BK24" s="111" t="s">
        <v>525</v>
      </c>
      <c r="BL24" s="111">
        <v>2</v>
      </c>
      <c r="BM24" s="108">
        <v>112.5</v>
      </c>
      <c r="BN24" s="108">
        <v>283.5591816853385</v>
      </c>
      <c r="BO24" s="189">
        <v>1638294</v>
      </c>
      <c r="BP24" s="112">
        <v>450000</v>
      </c>
      <c r="BQ24" s="189">
        <v>1164294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13.5</v>
      </c>
      <c r="BY24" s="117"/>
      <c r="BZ24" s="117">
        <v>184</v>
      </c>
      <c r="CA24" s="117"/>
      <c r="CB24" s="202">
        <v>5.83</v>
      </c>
      <c r="CC24" s="117">
        <v>1</v>
      </c>
      <c r="CD24" s="108">
        <v>221.67</v>
      </c>
      <c r="CE24" s="114">
        <v>221</v>
      </c>
      <c r="CF24" s="115">
        <v>2700</v>
      </c>
      <c r="CG24" s="116"/>
      <c r="CI24" s="119">
        <v>2</v>
      </c>
      <c r="CJ24" s="119">
        <v>0</v>
      </c>
      <c r="CK24" s="119">
        <v>1</v>
      </c>
      <c r="CL24" s="119">
        <v>0</v>
      </c>
      <c r="CM24" s="119">
        <v>0</v>
      </c>
      <c r="CN24" s="119">
        <v>1</v>
      </c>
      <c r="CO24" s="119">
        <v>1</v>
      </c>
      <c r="CP24" s="119">
        <v>0</v>
      </c>
      <c r="CQ24" s="119">
        <v>1</v>
      </c>
      <c r="CR24" s="119">
        <v>2</v>
      </c>
      <c r="CT24" s="127">
        <v>0</v>
      </c>
      <c r="CU24" s="128"/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14.999999999999998</v>
      </c>
      <c r="DL24" s="118">
        <v>0</v>
      </c>
      <c r="DM24" s="118">
        <v>0</v>
      </c>
      <c r="DO24" s="197">
        <v>0</v>
      </c>
      <c r="DP24" s="197">
        <v>0</v>
      </c>
      <c r="DQ24" s="198">
        <v>412.5</v>
      </c>
      <c r="DR24" s="197">
        <v>1696612.5</v>
      </c>
      <c r="DS24" s="197">
        <v>1200000</v>
      </c>
      <c r="DT24" s="200">
        <v>5.83</v>
      </c>
      <c r="DU24" s="118">
        <v>24000</v>
      </c>
    </row>
    <row r="25" spans="1:125" s="118" customFormat="1" ht="33" customHeight="1" thickBot="1">
      <c r="A25" s="22">
        <v>14</v>
      </c>
      <c r="B25" s="80" t="s">
        <v>286</v>
      </c>
      <c r="C25" s="80" t="s">
        <v>1180</v>
      </c>
      <c r="D25" s="80" t="s">
        <v>749</v>
      </c>
      <c r="E25" s="80" t="s">
        <v>750</v>
      </c>
      <c r="F25" s="103" t="s">
        <v>82</v>
      </c>
      <c r="G25" s="80" t="s">
        <v>1068</v>
      </c>
      <c r="H25" s="104">
        <v>45001</v>
      </c>
      <c r="I25" s="105">
        <v>204</v>
      </c>
      <c r="J25" s="106">
        <v>26</v>
      </c>
      <c r="K25" s="106">
        <v>0</v>
      </c>
      <c r="L25" s="106">
        <v>0</v>
      </c>
      <c r="M25" s="106">
        <v>0</v>
      </c>
      <c r="N25" s="106">
        <v>26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204</v>
      </c>
      <c r="AH25" s="108">
        <v>204</v>
      </c>
      <c r="AI25" s="107"/>
      <c r="AJ25" s="107">
        <v>204</v>
      </c>
      <c r="AK25" s="107"/>
      <c r="AL25" s="109">
        <v>10</v>
      </c>
      <c r="AM25" s="107">
        <v>7</v>
      </c>
      <c r="AN25" s="107">
        <v>0</v>
      </c>
      <c r="AO25" s="107">
        <v>0</v>
      </c>
      <c r="AP25" s="107">
        <v>0</v>
      </c>
      <c r="AQ25" s="107">
        <v>0</v>
      </c>
      <c r="AR25" s="107">
        <v>14.999999999999998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229</v>
      </c>
      <c r="AY25" s="108"/>
      <c r="AZ25" s="110">
        <v>45001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6</v>
      </c>
      <c r="BF25" s="117"/>
      <c r="BG25" s="117"/>
      <c r="BH25" s="108">
        <v>32</v>
      </c>
      <c r="BI25" s="108">
        <v>267</v>
      </c>
      <c r="BJ25" s="108"/>
      <c r="BK25" s="111" t="s">
        <v>525</v>
      </c>
      <c r="BL25" s="111" t="s">
        <v>527</v>
      </c>
      <c r="BM25" s="108">
        <v>112.5</v>
      </c>
      <c r="BN25" s="108">
        <v>151.78472235752557</v>
      </c>
      <c r="BO25" s="189">
        <v>1096302</v>
      </c>
      <c r="BP25" s="112">
        <v>450000</v>
      </c>
      <c r="BQ25" s="189">
        <v>623228.06999999995</v>
      </c>
      <c r="BR25" s="189" t="s">
        <v>1297</v>
      </c>
      <c r="BS25" s="189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13.5</v>
      </c>
      <c r="BY25" s="117"/>
      <c r="BZ25" s="117">
        <v>102</v>
      </c>
      <c r="CA25" s="117"/>
      <c r="CB25" s="202">
        <v>5.61</v>
      </c>
      <c r="CC25" s="117">
        <v>1</v>
      </c>
      <c r="CD25" s="108">
        <v>171.89</v>
      </c>
      <c r="CE25" s="114">
        <v>171</v>
      </c>
      <c r="CF25" s="115">
        <v>3600</v>
      </c>
      <c r="CG25" s="116"/>
      <c r="CI25" s="119">
        <v>1</v>
      </c>
      <c r="CJ25" s="119">
        <v>1</v>
      </c>
      <c r="CK25" s="119">
        <v>1</v>
      </c>
      <c r="CL25" s="119">
        <v>0</v>
      </c>
      <c r="CM25" s="119">
        <v>0</v>
      </c>
      <c r="CN25" s="119">
        <v>1</v>
      </c>
      <c r="CO25" s="119">
        <v>1</v>
      </c>
      <c r="CP25" s="119">
        <v>1</v>
      </c>
      <c r="CQ25" s="119">
        <v>1</v>
      </c>
      <c r="CR25" s="119">
        <v>1</v>
      </c>
      <c r="CT25" s="127">
        <v>0</v>
      </c>
      <c r="CU25" s="128"/>
      <c r="CV25" s="129">
        <v>0</v>
      </c>
      <c r="CW25" s="129">
        <v>0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14.999999999999998</v>
      </c>
      <c r="DL25" s="118">
        <v>0</v>
      </c>
      <c r="DM25" s="118">
        <v>0</v>
      </c>
      <c r="DO25" s="197">
        <v>0</v>
      </c>
      <c r="DP25" s="197">
        <v>0</v>
      </c>
      <c r="DQ25" s="198">
        <v>280.5</v>
      </c>
      <c r="DR25" s="197">
        <v>1153696.5</v>
      </c>
      <c r="DS25" s="197">
        <v>1153696.5</v>
      </c>
      <c r="DT25" s="200">
        <v>5.61</v>
      </c>
      <c r="DU25" s="118">
        <v>23073.93</v>
      </c>
    </row>
    <row r="26" spans="1:125" s="118" customFormat="1" ht="33" customHeight="1" thickBot="1">
      <c r="A26" s="22">
        <v>15</v>
      </c>
      <c r="B26" s="80" t="s">
        <v>287</v>
      </c>
      <c r="C26" s="80" t="s">
        <v>1184</v>
      </c>
      <c r="D26" s="80" t="s">
        <v>757</v>
      </c>
      <c r="E26" s="80" t="s">
        <v>758</v>
      </c>
      <c r="F26" s="103" t="s">
        <v>82</v>
      </c>
      <c r="G26" s="80" t="s">
        <v>1068</v>
      </c>
      <c r="H26" s="104">
        <v>45001</v>
      </c>
      <c r="I26" s="105">
        <v>204</v>
      </c>
      <c r="J26" s="106">
        <v>26</v>
      </c>
      <c r="K26" s="106">
        <v>0.5</v>
      </c>
      <c r="L26" s="106">
        <v>0</v>
      </c>
      <c r="M26" s="106">
        <v>0</v>
      </c>
      <c r="N26" s="106">
        <v>24.5</v>
      </c>
      <c r="O26" s="106">
        <v>1</v>
      </c>
      <c r="P26" s="106">
        <v>0</v>
      </c>
      <c r="Q26" s="106">
        <v>0</v>
      </c>
      <c r="R26" s="106" t="s">
        <v>525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7.8461538461538458</v>
      </c>
      <c r="AF26" s="108">
        <v>0</v>
      </c>
      <c r="AG26" s="108">
        <v>192.23076923076923</v>
      </c>
      <c r="AH26" s="108">
        <v>200.07692307692307</v>
      </c>
      <c r="AI26" s="107"/>
      <c r="AJ26" s="107">
        <v>200.07692307692307</v>
      </c>
      <c r="AK26" s="107"/>
      <c r="AL26" s="109">
        <v>10</v>
      </c>
      <c r="AM26" s="107">
        <v>6.5961538461538458</v>
      </c>
      <c r="AN26" s="107">
        <v>0</v>
      </c>
      <c r="AO26" s="107">
        <v>0</v>
      </c>
      <c r="AP26" s="107">
        <v>0</v>
      </c>
      <c r="AQ26" s="107">
        <v>0</v>
      </c>
      <c r="AR26" s="107">
        <v>14.71153846153846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224.78846153846152</v>
      </c>
      <c r="AY26" s="108"/>
      <c r="AZ26" s="110">
        <v>45001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6</v>
      </c>
      <c r="BF26" s="117"/>
      <c r="BG26" s="117"/>
      <c r="BH26" s="108">
        <v>32</v>
      </c>
      <c r="BI26" s="108">
        <v>262.79000000000002</v>
      </c>
      <c r="BJ26" s="108"/>
      <c r="BK26" s="111" t="s">
        <v>525</v>
      </c>
      <c r="BL26" s="111">
        <v>2</v>
      </c>
      <c r="BM26" s="108">
        <v>112.5</v>
      </c>
      <c r="BN26" s="108">
        <v>147.67409147588896</v>
      </c>
      <c r="BO26" s="189">
        <v>1079015.74</v>
      </c>
      <c r="BP26" s="112">
        <v>450000</v>
      </c>
      <c r="BQ26" s="189">
        <v>606349.81960000005</v>
      </c>
      <c r="BR26" s="189" t="s">
        <v>1297</v>
      </c>
      <c r="BS26" s="189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12.75</v>
      </c>
      <c r="BY26" s="117"/>
      <c r="BZ26" s="117">
        <v>102</v>
      </c>
      <c r="CA26" s="117"/>
      <c r="CB26" s="202">
        <v>5.51</v>
      </c>
      <c r="CC26" s="117">
        <v>1</v>
      </c>
      <c r="CD26" s="108">
        <v>167.03</v>
      </c>
      <c r="CE26" s="114">
        <v>167</v>
      </c>
      <c r="CF26" s="115">
        <v>100</v>
      </c>
      <c r="CG26" s="116"/>
      <c r="CI26" s="119">
        <v>1</v>
      </c>
      <c r="CJ26" s="119">
        <v>1</v>
      </c>
      <c r="CK26" s="119">
        <v>0</v>
      </c>
      <c r="CL26" s="119">
        <v>1</v>
      </c>
      <c r="CM26" s="119">
        <v>1</v>
      </c>
      <c r="CN26" s="119">
        <v>2</v>
      </c>
      <c r="CO26" s="119">
        <v>0</v>
      </c>
      <c r="CP26" s="119">
        <v>0</v>
      </c>
      <c r="CQ26" s="119">
        <v>0</v>
      </c>
      <c r="CR26" s="119">
        <v>1</v>
      </c>
      <c r="CT26" s="127">
        <v>0</v>
      </c>
      <c r="CU26" s="128"/>
      <c r="CV26" s="129">
        <v>0</v>
      </c>
      <c r="CW26" s="129" t="s">
        <v>524</v>
      </c>
      <c r="CX26" s="129" t="s">
        <v>525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14.71153846153846</v>
      </c>
      <c r="DL26" s="118">
        <v>1</v>
      </c>
      <c r="DM26" s="118">
        <v>0.57692307692307687</v>
      </c>
      <c r="DO26" s="197">
        <v>0</v>
      </c>
      <c r="DP26" s="197">
        <v>0</v>
      </c>
      <c r="DQ26" s="198">
        <v>275.54000000000002</v>
      </c>
      <c r="DR26" s="197">
        <v>1133296.02</v>
      </c>
      <c r="DS26" s="197">
        <v>1133296.02</v>
      </c>
      <c r="DT26" s="200">
        <v>5.51</v>
      </c>
      <c r="DU26" s="118">
        <v>22665.920399999999</v>
      </c>
    </row>
    <row r="27" spans="1:125" s="118" customFormat="1" ht="33" customHeight="1" thickBot="1">
      <c r="A27" s="22">
        <v>16</v>
      </c>
      <c r="B27" s="80" t="s">
        <v>288</v>
      </c>
      <c r="C27" s="80" t="s">
        <v>1185</v>
      </c>
      <c r="D27" s="80" t="s">
        <v>759</v>
      </c>
      <c r="E27" s="80" t="s">
        <v>760</v>
      </c>
      <c r="F27" s="103" t="s">
        <v>82</v>
      </c>
      <c r="G27" s="80" t="s">
        <v>1068</v>
      </c>
      <c r="H27" s="104">
        <v>45001</v>
      </c>
      <c r="I27" s="105">
        <v>204</v>
      </c>
      <c r="J27" s="106">
        <v>26</v>
      </c>
      <c r="K27" s="106">
        <v>3</v>
      </c>
      <c r="L27" s="106">
        <v>0</v>
      </c>
      <c r="M27" s="106">
        <v>0</v>
      </c>
      <c r="N27" s="106">
        <v>19.5</v>
      </c>
      <c r="O27" s="106">
        <v>3.5</v>
      </c>
      <c r="P27" s="106">
        <v>0</v>
      </c>
      <c r="Q27" s="106">
        <v>0</v>
      </c>
      <c r="R27" s="106" t="s">
        <v>528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27.46153846153846</v>
      </c>
      <c r="AF27" s="108">
        <v>0</v>
      </c>
      <c r="AG27" s="108">
        <v>153</v>
      </c>
      <c r="AH27" s="108">
        <v>180.46153846153845</v>
      </c>
      <c r="AI27" s="107"/>
      <c r="AJ27" s="107">
        <v>180.46153846153845</v>
      </c>
      <c r="AK27" s="107"/>
      <c r="AL27" s="109">
        <v>10</v>
      </c>
      <c r="AM27" s="107">
        <v>5.25</v>
      </c>
      <c r="AN27" s="107">
        <v>0</v>
      </c>
      <c r="AO27" s="107">
        <v>0</v>
      </c>
      <c r="AP27" s="107">
        <v>0</v>
      </c>
      <c r="AQ27" s="107">
        <v>0</v>
      </c>
      <c r="AR27" s="107">
        <v>11.249999999999998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201.71153846153845</v>
      </c>
      <c r="AY27" s="108"/>
      <c r="AZ27" s="110">
        <v>45001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6</v>
      </c>
      <c r="BF27" s="117"/>
      <c r="BG27" s="117"/>
      <c r="BH27" s="108">
        <v>12</v>
      </c>
      <c r="BI27" s="108">
        <v>219.71</v>
      </c>
      <c r="BJ27" s="108"/>
      <c r="BK27" s="111">
        <v>1</v>
      </c>
      <c r="BL27" s="111">
        <v>2</v>
      </c>
      <c r="BM27" s="108">
        <v>112.5</v>
      </c>
      <c r="BN27" s="108">
        <v>105.50724559181685</v>
      </c>
      <c r="BO27" s="189">
        <v>902129.26</v>
      </c>
      <c r="BP27" s="112">
        <v>450000</v>
      </c>
      <c r="BQ27" s="189">
        <v>433212.75040000002</v>
      </c>
      <c r="BR27" s="189" t="s">
        <v>1297</v>
      </c>
      <c r="BS27" s="189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10.25</v>
      </c>
      <c r="BY27" s="117"/>
      <c r="BZ27" s="117">
        <v>78.459999999999994</v>
      </c>
      <c r="CA27" s="117"/>
      <c r="CB27" s="202">
        <v>4.59</v>
      </c>
      <c r="CC27" s="117">
        <v>1</v>
      </c>
      <c r="CD27" s="108">
        <v>145.91</v>
      </c>
      <c r="CE27" s="114">
        <v>145</v>
      </c>
      <c r="CF27" s="115">
        <v>3600</v>
      </c>
      <c r="CG27" s="116"/>
      <c r="CI27" s="119">
        <v>1</v>
      </c>
      <c r="CJ27" s="119">
        <v>0</v>
      </c>
      <c r="CK27" s="119">
        <v>2</v>
      </c>
      <c r="CL27" s="119">
        <v>0</v>
      </c>
      <c r="CM27" s="119">
        <v>1</v>
      </c>
      <c r="CN27" s="119">
        <v>0</v>
      </c>
      <c r="CO27" s="119">
        <v>1</v>
      </c>
      <c r="CP27" s="119">
        <v>1</v>
      </c>
      <c r="CQ27" s="119">
        <v>1</v>
      </c>
      <c r="CR27" s="119">
        <v>1</v>
      </c>
      <c r="CT27" s="127">
        <v>0</v>
      </c>
      <c r="CU27" s="128"/>
      <c r="CV27" s="129">
        <v>0</v>
      </c>
      <c r="CW27" s="129" t="s">
        <v>526</v>
      </c>
      <c r="CX27" s="129" t="s">
        <v>528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11.249999999999998</v>
      </c>
      <c r="DL27" s="118">
        <v>0</v>
      </c>
      <c r="DM27" s="118">
        <v>0</v>
      </c>
      <c r="DO27" s="197">
        <v>0</v>
      </c>
      <c r="DP27" s="197">
        <v>0</v>
      </c>
      <c r="DQ27" s="198">
        <v>229.96</v>
      </c>
      <c r="DR27" s="197">
        <v>945825.48</v>
      </c>
      <c r="DS27" s="197">
        <v>945825.48</v>
      </c>
      <c r="DT27" s="200">
        <v>4.59</v>
      </c>
      <c r="DU27" s="118">
        <v>18916.509600000001</v>
      </c>
    </row>
    <row r="28" spans="1:125" s="118" customFormat="1" ht="33" customHeight="1" thickBot="1">
      <c r="A28" s="22">
        <v>17</v>
      </c>
      <c r="B28" s="80" t="s">
        <v>289</v>
      </c>
      <c r="C28" s="80" t="s">
        <v>1187</v>
      </c>
      <c r="D28" s="80" t="s">
        <v>763</v>
      </c>
      <c r="E28" s="80" t="s">
        <v>764</v>
      </c>
      <c r="F28" s="103" t="s">
        <v>82</v>
      </c>
      <c r="G28" s="80" t="s">
        <v>1068</v>
      </c>
      <c r="H28" s="104">
        <v>45001</v>
      </c>
      <c r="I28" s="105">
        <v>204</v>
      </c>
      <c r="J28" s="106">
        <v>26</v>
      </c>
      <c r="K28" s="106">
        <v>2</v>
      </c>
      <c r="L28" s="106">
        <v>0</v>
      </c>
      <c r="M28" s="106">
        <v>0</v>
      </c>
      <c r="N28" s="106">
        <v>22.5</v>
      </c>
      <c r="O28" s="106">
        <v>1.5</v>
      </c>
      <c r="P28" s="106">
        <v>0</v>
      </c>
      <c r="Q28" s="106">
        <v>0</v>
      </c>
      <c r="R28" s="106" t="s">
        <v>529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11.769230769230768</v>
      </c>
      <c r="AF28" s="108">
        <v>0</v>
      </c>
      <c r="AG28" s="108">
        <v>176.53846153846152</v>
      </c>
      <c r="AH28" s="108">
        <v>188.30769230769229</v>
      </c>
      <c r="AI28" s="107"/>
      <c r="AJ28" s="107">
        <v>188.30769230769229</v>
      </c>
      <c r="AK28" s="107"/>
      <c r="AL28" s="109">
        <v>10</v>
      </c>
      <c r="AM28" s="107">
        <v>6.0576923076923075</v>
      </c>
      <c r="AN28" s="107">
        <v>0</v>
      </c>
      <c r="AO28" s="107">
        <v>0</v>
      </c>
      <c r="AP28" s="107">
        <v>0</v>
      </c>
      <c r="AQ28" s="107">
        <v>0</v>
      </c>
      <c r="AR28" s="107">
        <v>12.98076923076923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211.28846153846152</v>
      </c>
      <c r="AY28" s="108"/>
      <c r="AZ28" s="110">
        <v>45001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6</v>
      </c>
      <c r="BF28" s="117"/>
      <c r="BG28" s="117"/>
      <c r="BH28" s="108">
        <v>32</v>
      </c>
      <c r="BI28" s="108">
        <v>249.29</v>
      </c>
      <c r="BJ28" s="108"/>
      <c r="BK28" s="111" t="s">
        <v>525</v>
      </c>
      <c r="BL28" s="111" t="s">
        <v>525</v>
      </c>
      <c r="BM28" s="108">
        <v>75</v>
      </c>
      <c r="BN28" s="108">
        <v>170.99649040428639</v>
      </c>
      <c r="BO28" s="189">
        <v>1023584.74</v>
      </c>
      <c r="BP28" s="112">
        <v>300000</v>
      </c>
      <c r="BQ28" s="189">
        <v>702111.58959999995</v>
      </c>
      <c r="BR28" s="189" t="s">
        <v>1297</v>
      </c>
      <c r="BS28" s="189">
        <v>0</v>
      </c>
      <c r="BT28" s="112">
        <v>0</v>
      </c>
      <c r="BU28" s="113" t="s">
        <v>1297</v>
      </c>
      <c r="BV28" s="108">
        <v>0</v>
      </c>
      <c r="BW28" s="117">
        <v>0</v>
      </c>
      <c r="BX28" s="117">
        <v>11.75</v>
      </c>
      <c r="BY28" s="117"/>
      <c r="BZ28" s="117">
        <v>94.15</v>
      </c>
      <c r="CA28" s="117"/>
      <c r="CB28" s="202">
        <v>5.22</v>
      </c>
      <c r="CC28" s="117">
        <v>1</v>
      </c>
      <c r="CD28" s="108">
        <v>160.66999999999999</v>
      </c>
      <c r="CE28" s="114">
        <v>160</v>
      </c>
      <c r="CF28" s="115">
        <v>2700</v>
      </c>
      <c r="CG28" s="116"/>
      <c r="CI28" s="119">
        <v>1</v>
      </c>
      <c r="CJ28" s="119">
        <v>1</v>
      </c>
      <c r="CK28" s="119">
        <v>0</v>
      </c>
      <c r="CL28" s="119">
        <v>1</v>
      </c>
      <c r="CM28" s="119">
        <v>0</v>
      </c>
      <c r="CN28" s="119">
        <v>0</v>
      </c>
      <c r="CO28" s="119">
        <v>1</v>
      </c>
      <c r="CP28" s="119">
        <v>0</v>
      </c>
      <c r="CQ28" s="119">
        <v>1</v>
      </c>
      <c r="CR28" s="119">
        <v>2</v>
      </c>
      <c r="CT28" s="127">
        <v>0</v>
      </c>
      <c r="CU28" s="128"/>
      <c r="CV28" s="129">
        <v>0</v>
      </c>
      <c r="CW28" s="129" t="s">
        <v>527</v>
      </c>
      <c r="CX28" s="129" t="s">
        <v>529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12.98076923076923</v>
      </c>
      <c r="DL28" s="118">
        <v>0</v>
      </c>
      <c r="DM28" s="118">
        <v>0</v>
      </c>
      <c r="DO28" s="197">
        <v>0</v>
      </c>
      <c r="DP28" s="197">
        <v>0</v>
      </c>
      <c r="DQ28" s="198">
        <v>261.03999999999996</v>
      </c>
      <c r="DR28" s="197">
        <v>1073657.5199999998</v>
      </c>
      <c r="DS28" s="197">
        <v>1073657.5199999998</v>
      </c>
      <c r="DT28" s="200">
        <v>5.22</v>
      </c>
      <c r="DU28" s="118">
        <v>21473.150399999995</v>
      </c>
    </row>
    <row r="29" spans="1:125" s="118" customFormat="1" ht="33" customHeight="1" thickBot="1">
      <c r="A29" s="22">
        <v>18</v>
      </c>
      <c r="B29" s="80" t="s">
        <v>290</v>
      </c>
      <c r="C29" s="80" t="s">
        <v>1190</v>
      </c>
      <c r="D29" s="80" t="s">
        <v>769</v>
      </c>
      <c r="E29" s="80" t="s">
        <v>770</v>
      </c>
      <c r="F29" s="103" t="s">
        <v>82</v>
      </c>
      <c r="G29" s="80" t="s">
        <v>1068</v>
      </c>
      <c r="H29" s="104">
        <v>45001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26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204</v>
      </c>
      <c r="AH29" s="108">
        <v>204</v>
      </c>
      <c r="AI29" s="107"/>
      <c r="AJ29" s="107">
        <v>204</v>
      </c>
      <c r="AK29" s="107"/>
      <c r="AL29" s="109">
        <v>10</v>
      </c>
      <c r="AM29" s="107">
        <v>7</v>
      </c>
      <c r="AN29" s="107">
        <v>0</v>
      </c>
      <c r="AO29" s="107">
        <v>0</v>
      </c>
      <c r="AP29" s="107">
        <v>0</v>
      </c>
      <c r="AQ29" s="107">
        <v>0</v>
      </c>
      <c r="AR29" s="107">
        <v>14.999999999999998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229</v>
      </c>
      <c r="AY29" s="108"/>
      <c r="AZ29" s="110">
        <v>45001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6</v>
      </c>
      <c r="BF29" s="117"/>
      <c r="BG29" s="117"/>
      <c r="BH29" s="108">
        <v>32</v>
      </c>
      <c r="BI29" s="108">
        <v>267</v>
      </c>
      <c r="BJ29" s="108"/>
      <c r="BK29" s="111" t="s">
        <v>525</v>
      </c>
      <c r="BL29" s="111">
        <v>2</v>
      </c>
      <c r="BM29" s="108">
        <v>112.5</v>
      </c>
      <c r="BN29" s="108">
        <v>151.78472235752557</v>
      </c>
      <c r="BO29" s="189">
        <v>1096302</v>
      </c>
      <c r="BP29" s="112">
        <v>450000</v>
      </c>
      <c r="BQ29" s="189">
        <v>623228.06999999995</v>
      </c>
      <c r="BR29" s="189" t="s">
        <v>1297</v>
      </c>
      <c r="BS29" s="189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13.5</v>
      </c>
      <c r="BY29" s="117"/>
      <c r="BZ29" s="117">
        <v>102</v>
      </c>
      <c r="CA29" s="117"/>
      <c r="CB29" s="202">
        <v>5.61</v>
      </c>
      <c r="CC29" s="117">
        <v>1</v>
      </c>
      <c r="CD29" s="108">
        <v>171.89</v>
      </c>
      <c r="CE29" s="114">
        <v>171</v>
      </c>
      <c r="CF29" s="115">
        <v>3600</v>
      </c>
      <c r="CG29" s="116"/>
      <c r="CI29" s="119">
        <v>1</v>
      </c>
      <c r="CJ29" s="119">
        <v>1</v>
      </c>
      <c r="CK29" s="119">
        <v>1</v>
      </c>
      <c r="CL29" s="119">
        <v>0</v>
      </c>
      <c r="CM29" s="119">
        <v>0</v>
      </c>
      <c r="CN29" s="119">
        <v>1</v>
      </c>
      <c r="CO29" s="119">
        <v>1</v>
      </c>
      <c r="CP29" s="119">
        <v>1</v>
      </c>
      <c r="CQ29" s="119">
        <v>1</v>
      </c>
      <c r="CR29" s="119">
        <v>1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0</v>
      </c>
      <c r="DI29" s="80">
        <v>0</v>
      </c>
      <c r="DJ29" s="80">
        <v>0</v>
      </c>
      <c r="DK29" s="191">
        <v>14.999999999999998</v>
      </c>
      <c r="DL29" s="118">
        <v>0</v>
      </c>
      <c r="DM29" s="118">
        <v>0</v>
      </c>
      <c r="DO29" s="197">
        <v>0</v>
      </c>
      <c r="DP29" s="197">
        <v>0</v>
      </c>
      <c r="DQ29" s="198">
        <v>280.5</v>
      </c>
      <c r="DR29" s="197">
        <v>1153696.5</v>
      </c>
      <c r="DS29" s="197">
        <v>1153696.5</v>
      </c>
      <c r="DT29" s="200">
        <v>5.61</v>
      </c>
      <c r="DU29" s="118">
        <v>23073.93</v>
      </c>
    </row>
    <row r="30" spans="1:125" s="118" customFormat="1" ht="33" customHeight="1" thickBot="1">
      <c r="A30" s="22">
        <v>19</v>
      </c>
      <c r="B30" s="80" t="s">
        <v>291</v>
      </c>
      <c r="C30" s="80" t="s">
        <v>1194</v>
      </c>
      <c r="D30" s="80" t="s">
        <v>777</v>
      </c>
      <c r="E30" s="80" t="s">
        <v>778</v>
      </c>
      <c r="F30" s="103" t="s">
        <v>82</v>
      </c>
      <c r="G30" s="80" t="s">
        <v>224</v>
      </c>
      <c r="H30" s="104">
        <v>45001</v>
      </c>
      <c r="I30" s="105">
        <v>204</v>
      </c>
      <c r="J30" s="106">
        <v>26</v>
      </c>
      <c r="K30" s="106">
        <v>0</v>
      </c>
      <c r="L30" s="106">
        <v>0</v>
      </c>
      <c r="M30" s="106">
        <v>0</v>
      </c>
      <c r="N30" s="106">
        <v>26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204</v>
      </c>
      <c r="AH30" s="108">
        <v>204</v>
      </c>
      <c r="AI30" s="107"/>
      <c r="AJ30" s="107">
        <v>204</v>
      </c>
      <c r="AK30" s="107"/>
      <c r="AL30" s="109">
        <v>10</v>
      </c>
      <c r="AM30" s="107">
        <v>7</v>
      </c>
      <c r="AN30" s="107">
        <v>0</v>
      </c>
      <c r="AO30" s="107">
        <v>0</v>
      </c>
      <c r="AP30" s="107">
        <v>0</v>
      </c>
      <c r="AQ30" s="107">
        <v>0</v>
      </c>
      <c r="AR30" s="107">
        <v>14.999999999999998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229</v>
      </c>
      <c r="AY30" s="108"/>
      <c r="AZ30" s="110">
        <v>45001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6</v>
      </c>
      <c r="BF30" s="117"/>
      <c r="BG30" s="117"/>
      <c r="BH30" s="108">
        <v>89</v>
      </c>
      <c r="BI30" s="108">
        <v>324</v>
      </c>
      <c r="BJ30" s="108"/>
      <c r="BK30" s="111" t="s">
        <v>525</v>
      </c>
      <c r="BL30" s="111">
        <v>2</v>
      </c>
      <c r="BM30" s="108">
        <v>112.5</v>
      </c>
      <c r="BN30" s="108">
        <v>208.55918168533853</v>
      </c>
      <c r="BO30" s="189">
        <v>1330344</v>
      </c>
      <c r="BP30" s="112">
        <v>450000</v>
      </c>
      <c r="BQ30" s="189">
        <v>856344</v>
      </c>
      <c r="BR30" s="189" t="s">
        <v>1297</v>
      </c>
      <c r="BS30" s="189">
        <v>0</v>
      </c>
      <c r="BT30" s="112">
        <v>0</v>
      </c>
      <c r="BU30" s="113" t="s">
        <v>1297</v>
      </c>
      <c r="BV30" s="108">
        <v>0</v>
      </c>
      <c r="BW30" s="117">
        <v>0</v>
      </c>
      <c r="BX30" s="117">
        <v>13.5</v>
      </c>
      <c r="BY30" s="117"/>
      <c r="BZ30" s="117">
        <v>146.5</v>
      </c>
      <c r="CA30" s="117"/>
      <c r="CB30" s="202">
        <v>5.83</v>
      </c>
      <c r="CC30" s="117">
        <v>1</v>
      </c>
      <c r="CD30" s="108">
        <v>184.17</v>
      </c>
      <c r="CE30" s="114">
        <v>184</v>
      </c>
      <c r="CF30" s="115">
        <v>700</v>
      </c>
      <c r="CG30" s="116"/>
      <c r="CI30" s="119">
        <v>1</v>
      </c>
      <c r="CJ30" s="119">
        <v>1</v>
      </c>
      <c r="CK30" s="119">
        <v>1</v>
      </c>
      <c r="CL30" s="119">
        <v>1</v>
      </c>
      <c r="CM30" s="119">
        <v>0</v>
      </c>
      <c r="CN30" s="119">
        <v>4</v>
      </c>
      <c r="CO30" s="119">
        <v>0</v>
      </c>
      <c r="CP30" s="119">
        <v>0</v>
      </c>
      <c r="CQ30" s="119">
        <v>1</v>
      </c>
      <c r="CR30" s="119">
        <v>2</v>
      </c>
      <c r="CT30" s="127">
        <v>0</v>
      </c>
      <c r="CU30" s="128"/>
      <c r="CV30" s="129">
        <v>0</v>
      </c>
      <c r="CW30" s="129">
        <v>0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14.999999999999998</v>
      </c>
      <c r="DL30" s="118">
        <v>0</v>
      </c>
      <c r="DM30" s="118">
        <v>0</v>
      </c>
      <c r="DO30" s="197">
        <v>0</v>
      </c>
      <c r="DP30" s="197">
        <v>0</v>
      </c>
      <c r="DQ30" s="198">
        <v>337.5</v>
      </c>
      <c r="DR30" s="197">
        <v>1388137.5</v>
      </c>
      <c r="DS30" s="197">
        <v>1200000</v>
      </c>
      <c r="DT30" s="200">
        <v>5.83</v>
      </c>
      <c r="DU30" s="118">
        <v>24000</v>
      </c>
    </row>
    <row r="31" spans="1:125" s="118" customFormat="1" ht="33" customHeight="1" thickBot="1">
      <c r="A31" s="22">
        <v>20</v>
      </c>
      <c r="B31" s="80" t="s">
        <v>292</v>
      </c>
      <c r="C31" s="80" t="s">
        <v>1196</v>
      </c>
      <c r="D31" s="80" t="s">
        <v>785</v>
      </c>
      <c r="E31" s="80" t="s">
        <v>786</v>
      </c>
      <c r="F31" s="103" t="s">
        <v>82</v>
      </c>
      <c r="G31" s="80" t="s">
        <v>1068</v>
      </c>
      <c r="H31" s="104">
        <v>45045</v>
      </c>
      <c r="I31" s="105">
        <v>204</v>
      </c>
      <c r="J31" s="106">
        <v>26</v>
      </c>
      <c r="K31" s="106">
        <v>0</v>
      </c>
      <c r="L31" s="106">
        <v>0</v>
      </c>
      <c r="M31" s="106">
        <v>0</v>
      </c>
      <c r="N31" s="106">
        <v>26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204</v>
      </c>
      <c r="AH31" s="108">
        <v>204</v>
      </c>
      <c r="AI31" s="107"/>
      <c r="AJ31" s="107">
        <v>204</v>
      </c>
      <c r="AK31" s="107"/>
      <c r="AL31" s="109">
        <v>10</v>
      </c>
      <c r="AM31" s="107">
        <v>7</v>
      </c>
      <c r="AN31" s="107">
        <v>0</v>
      </c>
      <c r="AO31" s="107">
        <v>0</v>
      </c>
      <c r="AP31" s="107">
        <v>0</v>
      </c>
      <c r="AQ31" s="107">
        <v>0</v>
      </c>
      <c r="AR31" s="107">
        <v>14.999999999999998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229</v>
      </c>
      <c r="AY31" s="108"/>
      <c r="AZ31" s="110">
        <v>45045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6</v>
      </c>
      <c r="BF31" s="117"/>
      <c r="BG31" s="117"/>
      <c r="BH31" s="108">
        <v>32</v>
      </c>
      <c r="BI31" s="108">
        <v>267</v>
      </c>
      <c r="BJ31" s="108"/>
      <c r="BK31" s="111" t="s">
        <v>525</v>
      </c>
      <c r="BL31" s="111" t="s">
        <v>526</v>
      </c>
      <c r="BM31" s="108">
        <v>150</v>
      </c>
      <c r="BN31" s="108">
        <v>115.25281782756942</v>
      </c>
      <c r="BO31" s="189">
        <v>1096302</v>
      </c>
      <c r="BP31" s="112">
        <v>600000</v>
      </c>
      <c r="BQ31" s="189">
        <v>473228.07</v>
      </c>
      <c r="BR31" s="189" t="s">
        <v>1297</v>
      </c>
      <c r="BS31" s="189">
        <v>0</v>
      </c>
      <c r="BT31" s="112">
        <v>0</v>
      </c>
      <c r="BU31" s="113" t="s">
        <v>1297</v>
      </c>
      <c r="BV31" s="108">
        <v>0</v>
      </c>
      <c r="BW31" s="117">
        <v>0</v>
      </c>
      <c r="BX31" s="117">
        <v>13.5</v>
      </c>
      <c r="BY31" s="117"/>
      <c r="BZ31" s="117">
        <v>102</v>
      </c>
      <c r="CA31" s="117"/>
      <c r="CB31" s="202">
        <v>5.61</v>
      </c>
      <c r="CC31" s="117">
        <v>1</v>
      </c>
      <c r="CD31" s="108">
        <v>171.89</v>
      </c>
      <c r="CE31" s="114">
        <v>171</v>
      </c>
      <c r="CF31" s="115">
        <v>3600</v>
      </c>
      <c r="CG31" s="116"/>
      <c r="CI31" s="119">
        <v>1</v>
      </c>
      <c r="CJ31" s="119">
        <v>1</v>
      </c>
      <c r="CK31" s="119">
        <v>1</v>
      </c>
      <c r="CL31" s="119">
        <v>0</v>
      </c>
      <c r="CM31" s="119">
        <v>0</v>
      </c>
      <c r="CN31" s="119">
        <v>1</v>
      </c>
      <c r="CO31" s="119">
        <v>1</v>
      </c>
      <c r="CP31" s="119">
        <v>1</v>
      </c>
      <c r="CQ31" s="119">
        <v>1</v>
      </c>
      <c r="CR31" s="119">
        <v>1</v>
      </c>
      <c r="CT31" s="127">
        <v>0</v>
      </c>
      <c r="CU31" s="128"/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0</v>
      </c>
      <c r="DI31" s="80">
        <v>0</v>
      </c>
      <c r="DJ31" s="80">
        <v>0</v>
      </c>
      <c r="DK31" s="191">
        <v>14.999999999999998</v>
      </c>
      <c r="DL31" s="118">
        <v>0</v>
      </c>
      <c r="DM31" s="118">
        <v>0</v>
      </c>
      <c r="DO31" s="197">
        <v>0</v>
      </c>
      <c r="DP31" s="197">
        <v>0</v>
      </c>
      <c r="DQ31" s="198">
        <v>280.5</v>
      </c>
      <c r="DR31" s="197">
        <v>1153696.5</v>
      </c>
      <c r="DS31" s="197">
        <v>1153696.5</v>
      </c>
      <c r="DT31" s="200">
        <v>5.61</v>
      </c>
      <c r="DU31" s="118">
        <v>23073.93</v>
      </c>
    </row>
    <row r="32" spans="1:125" s="118" customFormat="1" ht="33" customHeight="1" thickBot="1">
      <c r="A32" s="22">
        <v>21</v>
      </c>
      <c r="B32" s="80" t="s">
        <v>293</v>
      </c>
      <c r="C32" s="80" t="s">
        <v>1205</v>
      </c>
      <c r="D32" s="80" t="s">
        <v>803</v>
      </c>
      <c r="E32" s="80" t="s">
        <v>804</v>
      </c>
      <c r="F32" s="103" t="s">
        <v>82</v>
      </c>
      <c r="G32" s="80" t="s">
        <v>1068</v>
      </c>
      <c r="H32" s="104">
        <v>45045</v>
      </c>
      <c r="I32" s="105">
        <v>204</v>
      </c>
      <c r="J32" s="106">
        <v>26</v>
      </c>
      <c r="K32" s="106">
        <v>2</v>
      </c>
      <c r="L32" s="106">
        <v>0</v>
      </c>
      <c r="M32" s="106">
        <v>0</v>
      </c>
      <c r="N32" s="106">
        <v>24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188.30769230769229</v>
      </c>
      <c r="AH32" s="108">
        <v>188.30769230769229</v>
      </c>
      <c r="AI32" s="107"/>
      <c r="AJ32" s="107">
        <v>188.30769230769229</v>
      </c>
      <c r="AK32" s="107"/>
      <c r="AL32" s="109">
        <v>10</v>
      </c>
      <c r="AM32" s="107">
        <v>6.4615384615384617</v>
      </c>
      <c r="AN32" s="107">
        <v>0</v>
      </c>
      <c r="AO32" s="107">
        <v>0</v>
      </c>
      <c r="AP32" s="107">
        <v>0</v>
      </c>
      <c r="AQ32" s="107">
        <v>0</v>
      </c>
      <c r="AR32" s="107">
        <v>13.846153846153845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212.15384615384613</v>
      </c>
      <c r="AY32" s="108"/>
      <c r="AZ32" s="110">
        <v>45045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6</v>
      </c>
      <c r="BF32" s="117"/>
      <c r="BG32" s="117"/>
      <c r="BH32" s="108">
        <v>32</v>
      </c>
      <c r="BI32" s="108">
        <v>250.15</v>
      </c>
      <c r="BJ32" s="108"/>
      <c r="BK32" s="111">
        <v>0</v>
      </c>
      <c r="BL32" s="111" t="s">
        <v>525</v>
      </c>
      <c r="BM32" s="108">
        <v>37.5</v>
      </c>
      <c r="BN32" s="108">
        <v>208.35614003896737</v>
      </c>
      <c r="BO32" s="189">
        <v>1027115.9</v>
      </c>
      <c r="BP32" s="112">
        <v>150000</v>
      </c>
      <c r="BQ32" s="189">
        <v>855510.31099999999</v>
      </c>
      <c r="BR32" s="189" t="s">
        <v>1297</v>
      </c>
      <c r="BS32" s="189">
        <v>0</v>
      </c>
      <c r="BT32" s="112">
        <v>0</v>
      </c>
      <c r="BU32" s="113" t="s">
        <v>1297</v>
      </c>
      <c r="BV32" s="108">
        <v>0</v>
      </c>
      <c r="BW32" s="117">
        <v>0</v>
      </c>
      <c r="BX32" s="117">
        <v>12.5</v>
      </c>
      <c r="BY32" s="117"/>
      <c r="BZ32" s="117">
        <v>86.31</v>
      </c>
      <c r="CA32" s="117"/>
      <c r="CB32" s="202">
        <v>5.25</v>
      </c>
      <c r="CC32" s="117">
        <v>1</v>
      </c>
      <c r="CD32" s="108">
        <v>170.09</v>
      </c>
      <c r="CE32" s="114">
        <v>170</v>
      </c>
      <c r="CF32" s="115">
        <v>400</v>
      </c>
      <c r="CG32" s="116"/>
      <c r="CI32" s="119">
        <v>1</v>
      </c>
      <c r="CJ32" s="119">
        <v>1</v>
      </c>
      <c r="CK32" s="119">
        <v>1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4</v>
      </c>
      <c r="CT32" s="127">
        <v>0</v>
      </c>
      <c r="CU32" s="128"/>
      <c r="CV32" s="129">
        <v>0</v>
      </c>
      <c r="CW32" s="129">
        <v>2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13.846153846153845</v>
      </c>
      <c r="DL32" s="118">
        <v>0</v>
      </c>
      <c r="DM32" s="118">
        <v>0</v>
      </c>
      <c r="DO32" s="197">
        <v>0</v>
      </c>
      <c r="DP32" s="197">
        <v>0</v>
      </c>
      <c r="DQ32" s="198">
        <v>262.64999999999998</v>
      </c>
      <c r="DR32" s="197">
        <v>1080279.45</v>
      </c>
      <c r="DS32" s="197">
        <v>1080279.45</v>
      </c>
      <c r="DT32" s="200">
        <v>5.25</v>
      </c>
      <c r="DU32" s="118">
        <v>21605.589</v>
      </c>
    </row>
    <row r="33" spans="1:125" s="118" customFormat="1" ht="33" customHeight="1" thickBot="1">
      <c r="A33" s="22">
        <v>22</v>
      </c>
      <c r="B33" s="80" t="s">
        <v>294</v>
      </c>
      <c r="C33" s="80" t="s">
        <v>1208</v>
      </c>
      <c r="D33" s="80" t="s">
        <v>809</v>
      </c>
      <c r="E33" s="80" t="s">
        <v>810</v>
      </c>
      <c r="F33" s="103" t="s">
        <v>82</v>
      </c>
      <c r="G33" s="80" t="s">
        <v>224</v>
      </c>
      <c r="H33" s="104">
        <v>45045</v>
      </c>
      <c r="I33" s="105">
        <v>204</v>
      </c>
      <c r="J33" s="106">
        <v>26</v>
      </c>
      <c r="K33" s="106">
        <v>0</v>
      </c>
      <c r="L33" s="106">
        <v>0</v>
      </c>
      <c r="M33" s="106">
        <v>0</v>
      </c>
      <c r="N33" s="106">
        <v>26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204</v>
      </c>
      <c r="AH33" s="108">
        <v>204</v>
      </c>
      <c r="AI33" s="107"/>
      <c r="AJ33" s="107">
        <v>204</v>
      </c>
      <c r="AK33" s="107"/>
      <c r="AL33" s="109">
        <v>10</v>
      </c>
      <c r="AM33" s="107">
        <v>7</v>
      </c>
      <c r="AN33" s="107">
        <v>0</v>
      </c>
      <c r="AO33" s="107">
        <v>0</v>
      </c>
      <c r="AP33" s="107">
        <v>0</v>
      </c>
      <c r="AQ33" s="107">
        <v>0</v>
      </c>
      <c r="AR33" s="107">
        <v>14.999999999999998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229</v>
      </c>
      <c r="AY33" s="108"/>
      <c r="AZ33" s="110">
        <v>45045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6</v>
      </c>
      <c r="BF33" s="117"/>
      <c r="BG33" s="117"/>
      <c r="BH33" s="108">
        <v>12</v>
      </c>
      <c r="BI33" s="108">
        <v>247</v>
      </c>
      <c r="BJ33" s="108"/>
      <c r="BK33" s="111">
        <v>1</v>
      </c>
      <c r="BL33" s="111">
        <v>1</v>
      </c>
      <c r="BM33" s="108">
        <v>75</v>
      </c>
      <c r="BN33" s="108">
        <v>168.71730881636628</v>
      </c>
      <c r="BO33" s="189">
        <v>1014182</v>
      </c>
      <c r="BP33" s="112">
        <v>300000</v>
      </c>
      <c r="BQ33" s="189">
        <v>692753.27</v>
      </c>
      <c r="BR33" s="189" t="s">
        <v>1297</v>
      </c>
      <c r="BS33" s="189">
        <v>0</v>
      </c>
      <c r="BT33" s="112">
        <v>0</v>
      </c>
      <c r="BU33" s="113" t="s">
        <v>1297</v>
      </c>
      <c r="BV33" s="108">
        <v>0</v>
      </c>
      <c r="BW33" s="117">
        <v>0</v>
      </c>
      <c r="BX33" s="117">
        <v>13.5</v>
      </c>
      <c r="BY33" s="117"/>
      <c r="BZ33" s="117">
        <v>102</v>
      </c>
      <c r="CA33" s="117"/>
      <c r="CB33" s="202">
        <v>5.21</v>
      </c>
      <c r="CC33" s="117">
        <v>1</v>
      </c>
      <c r="CD33" s="108">
        <v>152.29</v>
      </c>
      <c r="CE33" s="114">
        <v>152</v>
      </c>
      <c r="CF33" s="115">
        <v>1200</v>
      </c>
      <c r="CG33" s="116"/>
      <c r="CI33" s="119">
        <v>1</v>
      </c>
      <c r="CJ33" s="119">
        <v>1</v>
      </c>
      <c r="CK33" s="119">
        <v>0</v>
      </c>
      <c r="CL33" s="119">
        <v>0</v>
      </c>
      <c r="CM33" s="119">
        <v>0</v>
      </c>
      <c r="CN33" s="119">
        <v>2</v>
      </c>
      <c r="CO33" s="119">
        <v>0</v>
      </c>
      <c r="CP33" s="119">
        <v>1</v>
      </c>
      <c r="CQ33" s="119">
        <v>0</v>
      </c>
      <c r="CR33" s="119">
        <v>2</v>
      </c>
      <c r="CT33" s="127">
        <v>0</v>
      </c>
      <c r="CU33" s="128"/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0</v>
      </c>
      <c r="DJ33" s="80">
        <v>0</v>
      </c>
      <c r="DK33" s="191">
        <v>14.999999999999998</v>
      </c>
      <c r="DL33" s="118">
        <v>0</v>
      </c>
      <c r="DM33" s="118">
        <v>0</v>
      </c>
      <c r="DO33" s="197">
        <v>0</v>
      </c>
      <c r="DP33" s="197">
        <v>0</v>
      </c>
      <c r="DQ33" s="198">
        <v>260.5</v>
      </c>
      <c r="DR33" s="197">
        <v>1071436.5</v>
      </c>
      <c r="DS33" s="197">
        <v>1071436.5</v>
      </c>
      <c r="DT33" s="200">
        <v>5.21</v>
      </c>
      <c r="DU33" s="118">
        <v>21428.73</v>
      </c>
    </row>
    <row r="34" spans="1:125" s="118" customFormat="1" ht="33" customHeight="1" thickBot="1">
      <c r="A34" s="22">
        <v>23</v>
      </c>
      <c r="B34" s="80" t="s">
        <v>295</v>
      </c>
      <c r="C34" s="80" t="s">
        <v>1211</v>
      </c>
      <c r="D34" s="80" t="s">
        <v>815</v>
      </c>
      <c r="E34" s="80" t="s">
        <v>816</v>
      </c>
      <c r="F34" s="103" t="s">
        <v>82</v>
      </c>
      <c r="G34" s="80" t="s">
        <v>1068</v>
      </c>
      <c r="H34" s="104">
        <v>45045</v>
      </c>
      <c r="I34" s="105">
        <v>204</v>
      </c>
      <c r="J34" s="106">
        <v>26</v>
      </c>
      <c r="K34" s="106">
        <v>0</v>
      </c>
      <c r="L34" s="106">
        <v>0</v>
      </c>
      <c r="M34" s="106">
        <v>0</v>
      </c>
      <c r="N34" s="106">
        <v>24</v>
      </c>
      <c r="O34" s="106">
        <v>2</v>
      </c>
      <c r="P34" s="106">
        <v>0</v>
      </c>
      <c r="Q34" s="106">
        <v>0</v>
      </c>
      <c r="R34" s="106" t="s">
        <v>527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15.692307692307692</v>
      </c>
      <c r="AF34" s="108">
        <v>0</v>
      </c>
      <c r="AG34" s="108">
        <v>188.30769230769229</v>
      </c>
      <c r="AH34" s="108">
        <v>203.99999999999997</v>
      </c>
      <c r="AI34" s="107"/>
      <c r="AJ34" s="107">
        <v>203.99999999999997</v>
      </c>
      <c r="AK34" s="107"/>
      <c r="AL34" s="109">
        <v>10</v>
      </c>
      <c r="AM34" s="107">
        <v>6.4615384615384617</v>
      </c>
      <c r="AN34" s="107">
        <v>0</v>
      </c>
      <c r="AO34" s="107">
        <v>0</v>
      </c>
      <c r="AP34" s="107">
        <v>0</v>
      </c>
      <c r="AQ34" s="107">
        <v>0</v>
      </c>
      <c r="AR34" s="107">
        <v>13.846153846153845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227.84615384615381</v>
      </c>
      <c r="AY34" s="108"/>
      <c r="AZ34" s="110">
        <v>45045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6</v>
      </c>
      <c r="BF34" s="117"/>
      <c r="BG34" s="117"/>
      <c r="BH34" s="108">
        <v>12</v>
      </c>
      <c r="BI34" s="108">
        <v>245.85</v>
      </c>
      <c r="BJ34" s="108"/>
      <c r="BK34" s="111">
        <v>1</v>
      </c>
      <c r="BL34" s="111">
        <v>1</v>
      </c>
      <c r="BM34" s="108">
        <v>75</v>
      </c>
      <c r="BN34" s="108">
        <v>169.83980455431077</v>
      </c>
      <c r="BO34" s="189">
        <v>1018801.25</v>
      </c>
      <c r="BP34" s="112">
        <v>300000</v>
      </c>
      <c r="BQ34" s="189">
        <v>697362.23750000005</v>
      </c>
      <c r="BR34" s="189" t="s">
        <v>1297</v>
      </c>
      <c r="BS34" s="189">
        <v>0</v>
      </c>
      <c r="BT34" s="112">
        <v>0</v>
      </c>
      <c r="BU34" s="113" t="s">
        <v>1297</v>
      </c>
      <c r="BV34" s="108">
        <v>0</v>
      </c>
      <c r="BW34" s="117">
        <v>0</v>
      </c>
      <c r="BX34" s="117">
        <v>12.5</v>
      </c>
      <c r="BY34" s="117"/>
      <c r="BZ34" s="117">
        <v>102</v>
      </c>
      <c r="CA34" s="117"/>
      <c r="CB34" s="202">
        <v>5.21</v>
      </c>
      <c r="CC34" s="117">
        <v>1</v>
      </c>
      <c r="CD34" s="108">
        <v>150.13999999999999</v>
      </c>
      <c r="CE34" s="114">
        <v>150</v>
      </c>
      <c r="CF34" s="115">
        <v>600</v>
      </c>
      <c r="CG34" s="116"/>
      <c r="CI34" s="119">
        <v>1</v>
      </c>
      <c r="CJ34" s="119">
        <v>1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1</v>
      </c>
      <c r="CR34" s="119">
        <v>1</v>
      </c>
      <c r="CT34" s="127">
        <v>0</v>
      </c>
      <c r="CU34" s="128"/>
      <c r="CV34" s="129">
        <v>0</v>
      </c>
      <c r="CW34" s="129">
        <v>0</v>
      </c>
      <c r="CX34" s="129" t="s">
        <v>527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2.2749999999999999</v>
      </c>
      <c r="DJ34" s="80">
        <v>0</v>
      </c>
      <c r="DK34" s="191">
        <v>13.846153846153845</v>
      </c>
      <c r="DL34" s="118">
        <v>0</v>
      </c>
      <c r="DM34" s="118">
        <v>0</v>
      </c>
      <c r="DO34" s="197">
        <v>0</v>
      </c>
      <c r="DP34" s="197">
        <v>2.2749999999999999</v>
      </c>
      <c r="DQ34" s="198">
        <v>260.625</v>
      </c>
      <c r="DR34" s="197">
        <v>1071950.625</v>
      </c>
      <c r="DS34" s="197">
        <v>1071950.625</v>
      </c>
      <c r="DT34" s="200">
        <v>5.21</v>
      </c>
      <c r="DU34" s="118">
        <v>21439.012500000001</v>
      </c>
    </row>
    <row r="35" spans="1:125" s="118" customFormat="1" ht="33" customHeight="1" thickBot="1">
      <c r="A35" s="22">
        <v>24</v>
      </c>
      <c r="B35" s="80" t="s">
        <v>296</v>
      </c>
      <c r="C35" s="80" t="s">
        <v>1218</v>
      </c>
      <c r="D35" s="80" t="s">
        <v>829</v>
      </c>
      <c r="E35" s="80" t="s">
        <v>830</v>
      </c>
      <c r="F35" s="103" t="s">
        <v>82</v>
      </c>
      <c r="G35" s="80" t="s">
        <v>1068</v>
      </c>
      <c r="H35" s="104">
        <v>45045</v>
      </c>
      <c r="I35" s="105">
        <v>204</v>
      </c>
      <c r="J35" s="106">
        <v>26</v>
      </c>
      <c r="K35" s="106">
        <v>1</v>
      </c>
      <c r="L35" s="106">
        <v>0</v>
      </c>
      <c r="M35" s="106">
        <v>0</v>
      </c>
      <c r="N35" s="106">
        <v>24.5</v>
      </c>
      <c r="O35" s="106">
        <v>0.5</v>
      </c>
      <c r="P35" s="106">
        <v>0</v>
      </c>
      <c r="Q35" s="106">
        <v>0</v>
      </c>
      <c r="R35" s="106" t="s">
        <v>524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3.9230769230769229</v>
      </c>
      <c r="AF35" s="108">
        <v>0</v>
      </c>
      <c r="AG35" s="108">
        <v>192.23076923076923</v>
      </c>
      <c r="AH35" s="108">
        <v>196.15384615384616</v>
      </c>
      <c r="AI35" s="107"/>
      <c r="AJ35" s="107">
        <v>196.15384615384616</v>
      </c>
      <c r="AK35" s="107"/>
      <c r="AL35" s="109">
        <v>10</v>
      </c>
      <c r="AM35" s="107">
        <v>6.5961538461538458</v>
      </c>
      <c r="AN35" s="107">
        <v>0</v>
      </c>
      <c r="AO35" s="107">
        <v>0</v>
      </c>
      <c r="AP35" s="107">
        <v>0</v>
      </c>
      <c r="AQ35" s="107">
        <v>0</v>
      </c>
      <c r="AR35" s="107">
        <v>14.134615384615383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220.28846153846155</v>
      </c>
      <c r="AY35" s="108"/>
      <c r="AZ35" s="110">
        <v>45045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6</v>
      </c>
      <c r="BF35" s="117"/>
      <c r="BG35" s="117"/>
      <c r="BH35" s="108">
        <v>32</v>
      </c>
      <c r="BI35" s="108">
        <v>258.29000000000002</v>
      </c>
      <c r="BJ35" s="108"/>
      <c r="BK35" s="111">
        <v>0</v>
      </c>
      <c r="BL35" s="111">
        <v>0</v>
      </c>
      <c r="BM35" s="108">
        <v>0</v>
      </c>
      <c r="BN35" s="108">
        <v>252.85995849975646</v>
      </c>
      <c r="BO35" s="189">
        <v>1060538.74</v>
      </c>
      <c r="BP35" s="112">
        <v>0</v>
      </c>
      <c r="BQ35" s="189">
        <v>1038242.9896</v>
      </c>
      <c r="BR35" s="189" t="s">
        <v>1297</v>
      </c>
      <c r="BS35" s="189">
        <v>0</v>
      </c>
      <c r="BT35" s="112">
        <v>0</v>
      </c>
      <c r="BU35" s="113" t="s">
        <v>1297</v>
      </c>
      <c r="BV35" s="108">
        <v>0</v>
      </c>
      <c r="BW35" s="117">
        <v>0</v>
      </c>
      <c r="BX35" s="117">
        <v>12.75</v>
      </c>
      <c r="BY35" s="117"/>
      <c r="BZ35" s="117">
        <v>94.15</v>
      </c>
      <c r="CA35" s="117"/>
      <c r="CB35" s="202">
        <v>5.42</v>
      </c>
      <c r="CC35" s="117">
        <v>1</v>
      </c>
      <c r="CD35" s="108">
        <v>170.47</v>
      </c>
      <c r="CE35" s="114">
        <v>170</v>
      </c>
      <c r="CF35" s="115">
        <v>1900</v>
      </c>
      <c r="CG35" s="116"/>
      <c r="CI35" s="119">
        <v>1</v>
      </c>
      <c r="CJ35" s="119">
        <v>1</v>
      </c>
      <c r="CK35" s="119">
        <v>1</v>
      </c>
      <c r="CL35" s="119">
        <v>0</v>
      </c>
      <c r="CM35" s="119">
        <v>0</v>
      </c>
      <c r="CN35" s="119">
        <v>0</v>
      </c>
      <c r="CO35" s="119">
        <v>0</v>
      </c>
      <c r="CP35" s="119">
        <v>1</v>
      </c>
      <c r="CQ35" s="119">
        <v>1</v>
      </c>
      <c r="CR35" s="119">
        <v>4</v>
      </c>
      <c r="CT35" s="127">
        <v>0</v>
      </c>
      <c r="CU35" s="128"/>
      <c r="CV35" s="129">
        <v>0</v>
      </c>
      <c r="CW35" s="129" t="s">
        <v>525</v>
      </c>
      <c r="CX35" s="129" t="s">
        <v>524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14.134615384615383</v>
      </c>
      <c r="DL35" s="118">
        <v>0</v>
      </c>
      <c r="DM35" s="118">
        <v>0</v>
      </c>
      <c r="DO35" s="197">
        <v>0</v>
      </c>
      <c r="DP35" s="197">
        <v>0</v>
      </c>
      <c r="DQ35" s="198">
        <v>271.04000000000002</v>
      </c>
      <c r="DR35" s="197">
        <v>1114787.52</v>
      </c>
      <c r="DS35" s="197">
        <v>1114787.52</v>
      </c>
      <c r="DT35" s="200">
        <v>5.42</v>
      </c>
      <c r="DU35" s="118">
        <v>22295.750400000001</v>
      </c>
    </row>
    <row r="36" spans="1:125" s="118" customFormat="1" ht="33" customHeight="1" thickBot="1">
      <c r="A36" s="22">
        <v>25</v>
      </c>
      <c r="B36" s="80" t="s">
        <v>297</v>
      </c>
      <c r="C36" s="80" t="s">
        <v>1231</v>
      </c>
      <c r="D36" s="80" t="s">
        <v>855</v>
      </c>
      <c r="E36" s="80" t="s">
        <v>856</v>
      </c>
      <c r="F36" s="103" t="s">
        <v>82</v>
      </c>
      <c r="G36" s="80" t="s">
        <v>1068</v>
      </c>
      <c r="H36" s="104">
        <v>45078</v>
      </c>
      <c r="I36" s="105">
        <v>204</v>
      </c>
      <c r="J36" s="106">
        <v>26</v>
      </c>
      <c r="K36" s="106">
        <v>0</v>
      </c>
      <c r="L36" s="106">
        <v>0</v>
      </c>
      <c r="M36" s="106">
        <v>0</v>
      </c>
      <c r="N36" s="106">
        <v>25</v>
      </c>
      <c r="O36" s="106">
        <v>1</v>
      </c>
      <c r="P36" s="106">
        <v>0</v>
      </c>
      <c r="Q36" s="106">
        <v>0</v>
      </c>
      <c r="R36" s="106" t="s">
        <v>525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7.8461538461538458</v>
      </c>
      <c r="AF36" s="108">
        <v>0</v>
      </c>
      <c r="AG36" s="108">
        <v>196.15384615384613</v>
      </c>
      <c r="AH36" s="108">
        <v>203.99999999999997</v>
      </c>
      <c r="AI36" s="107"/>
      <c r="AJ36" s="107">
        <v>203.99999999999997</v>
      </c>
      <c r="AK36" s="107"/>
      <c r="AL36" s="109">
        <v>10</v>
      </c>
      <c r="AM36" s="107">
        <v>6.7307692307692308</v>
      </c>
      <c r="AN36" s="107">
        <v>0</v>
      </c>
      <c r="AO36" s="107">
        <v>0</v>
      </c>
      <c r="AP36" s="107">
        <v>0</v>
      </c>
      <c r="AQ36" s="107">
        <v>0</v>
      </c>
      <c r="AR36" s="107">
        <v>14.423076923076922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228.42307692307691</v>
      </c>
      <c r="AY36" s="108"/>
      <c r="AZ36" s="110">
        <v>45078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6</v>
      </c>
      <c r="BF36" s="117"/>
      <c r="BG36" s="117"/>
      <c r="BH36" s="108">
        <v>20</v>
      </c>
      <c r="BI36" s="108">
        <v>254.42</v>
      </c>
      <c r="BJ36" s="108"/>
      <c r="BK36" s="111">
        <v>1</v>
      </c>
      <c r="BL36" s="111">
        <v>1</v>
      </c>
      <c r="BM36" s="108">
        <v>75</v>
      </c>
      <c r="BN36" s="108">
        <v>179.51108621529463</v>
      </c>
      <c r="BO36" s="189">
        <v>1061072.5199999998</v>
      </c>
      <c r="BP36" s="112">
        <v>300000</v>
      </c>
      <c r="BQ36" s="189">
        <v>737072.51999999979</v>
      </c>
      <c r="BR36" s="189" t="s">
        <v>1297</v>
      </c>
      <c r="BS36" s="189">
        <v>0</v>
      </c>
      <c r="BT36" s="112">
        <v>0</v>
      </c>
      <c r="BU36" s="113" t="s">
        <v>1297</v>
      </c>
      <c r="BV36" s="108">
        <v>0</v>
      </c>
      <c r="BW36" s="117">
        <v>38.262</v>
      </c>
      <c r="BX36" s="117">
        <v>13</v>
      </c>
      <c r="BY36" s="117"/>
      <c r="BZ36" s="117">
        <v>102</v>
      </c>
      <c r="CA36" s="117"/>
      <c r="CB36" s="202">
        <v>5.83</v>
      </c>
      <c r="CC36" s="117">
        <v>1</v>
      </c>
      <c r="CD36" s="108">
        <v>196.86</v>
      </c>
      <c r="CE36" s="114">
        <v>196</v>
      </c>
      <c r="CF36" s="115">
        <v>3400</v>
      </c>
      <c r="CG36" s="116"/>
      <c r="CI36" s="119">
        <v>1</v>
      </c>
      <c r="CJ36" s="119">
        <v>1</v>
      </c>
      <c r="CK36" s="119">
        <v>2</v>
      </c>
      <c r="CL36" s="119">
        <v>0</v>
      </c>
      <c r="CM36" s="119">
        <v>1</v>
      </c>
      <c r="CN36" s="119">
        <v>1</v>
      </c>
      <c r="CO36" s="119">
        <v>1</v>
      </c>
      <c r="CP36" s="119">
        <v>1</v>
      </c>
      <c r="CQ36" s="119">
        <v>0</v>
      </c>
      <c r="CR36" s="119">
        <v>4</v>
      </c>
      <c r="CT36" s="127">
        <v>0</v>
      </c>
      <c r="CU36" s="128"/>
      <c r="CV36" s="129">
        <v>0</v>
      </c>
      <c r="CW36" s="129">
        <v>0</v>
      </c>
      <c r="CX36" s="129" t="s">
        <v>525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4</v>
      </c>
      <c r="DJ36" s="80">
        <v>0</v>
      </c>
      <c r="DK36" s="191">
        <v>14.423076923076922</v>
      </c>
      <c r="DL36" s="118">
        <v>0</v>
      </c>
      <c r="DM36" s="118">
        <v>0</v>
      </c>
      <c r="DO36" s="197">
        <v>0</v>
      </c>
      <c r="DP36" s="197">
        <v>4</v>
      </c>
      <c r="DQ36" s="198">
        <v>309.68200000000002</v>
      </c>
      <c r="DR36" s="197">
        <v>1273722.0660000001</v>
      </c>
      <c r="DS36" s="197">
        <v>1200000</v>
      </c>
      <c r="DT36" s="200">
        <v>5.83</v>
      </c>
      <c r="DU36" s="118">
        <v>24000</v>
      </c>
    </row>
    <row r="37" spans="1:125" s="118" customFormat="1" ht="33" customHeight="1" thickBot="1">
      <c r="A37" s="22">
        <v>26</v>
      </c>
      <c r="B37" s="80" t="s">
        <v>298</v>
      </c>
      <c r="C37" s="80" t="s">
        <v>1234</v>
      </c>
      <c r="D37" s="80" t="s">
        <v>861</v>
      </c>
      <c r="E37" s="80" t="s">
        <v>862</v>
      </c>
      <c r="F37" s="103" t="s">
        <v>82</v>
      </c>
      <c r="G37" s="80" t="s">
        <v>1068</v>
      </c>
      <c r="H37" s="104">
        <v>45099</v>
      </c>
      <c r="I37" s="105">
        <v>204</v>
      </c>
      <c r="J37" s="106">
        <v>26</v>
      </c>
      <c r="K37" s="106">
        <v>1</v>
      </c>
      <c r="L37" s="106">
        <v>0</v>
      </c>
      <c r="M37" s="106">
        <v>0</v>
      </c>
      <c r="N37" s="106">
        <v>24</v>
      </c>
      <c r="O37" s="106">
        <v>1</v>
      </c>
      <c r="P37" s="106">
        <v>0</v>
      </c>
      <c r="Q37" s="106">
        <v>0</v>
      </c>
      <c r="R37" s="106" t="s">
        <v>525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7.8461538461538458</v>
      </c>
      <c r="AF37" s="108">
        <v>0</v>
      </c>
      <c r="AG37" s="108">
        <v>188.30769230769229</v>
      </c>
      <c r="AH37" s="108">
        <v>196.15384615384613</v>
      </c>
      <c r="AI37" s="107"/>
      <c r="AJ37" s="107">
        <v>196.15384615384613</v>
      </c>
      <c r="AK37" s="107"/>
      <c r="AL37" s="109">
        <v>10</v>
      </c>
      <c r="AM37" s="107">
        <v>6.4615384615384617</v>
      </c>
      <c r="AN37" s="107">
        <v>0</v>
      </c>
      <c r="AO37" s="107">
        <v>0</v>
      </c>
      <c r="AP37" s="107">
        <v>0</v>
      </c>
      <c r="AQ37" s="107">
        <v>0</v>
      </c>
      <c r="AR37" s="107">
        <v>13.846153846153845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219.99999999999997</v>
      </c>
      <c r="AY37" s="108"/>
      <c r="AZ37" s="110">
        <v>45099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6</v>
      </c>
      <c r="BF37" s="117"/>
      <c r="BG37" s="117"/>
      <c r="BH37" s="108">
        <v>0</v>
      </c>
      <c r="BI37" s="108">
        <v>226</v>
      </c>
      <c r="BJ37" s="108"/>
      <c r="BK37" s="111" t="s">
        <v>525</v>
      </c>
      <c r="BL37" s="111" t="s">
        <v>527</v>
      </c>
      <c r="BM37" s="108">
        <v>112.5</v>
      </c>
      <c r="BN37" s="108">
        <v>111.62615440818314</v>
      </c>
      <c r="BO37" s="189">
        <v>927956</v>
      </c>
      <c r="BP37" s="112">
        <v>450000</v>
      </c>
      <c r="BQ37" s="189">
        <v>458336.99</v>
      </c>
      <c r="BR37" s="189" t="s">
        <v>1297</v>
      </c>
      <c r="BS37" s="189">
        <v>0</v>
      </c>
      <c r="BT37" s="112">
        <v>0</v>
      </c>
      <c r="BU37" s="113" t="s">
        <v>1297</v>
      </c>
      <c r="BV37" s="108">
        <v>0</v>
      </c>
      <c r="BW37" s="117">
        <v>0</v>
      </c>
      <c r="BX37" s="117">
        <v>12.5</v>
      </c>
      <c r="BY37" s="117"/>
      <c r="BZ37" s="117">
        <v>94.15</v>
      </c>
      <c r="CA37" s="117"/>
      <c r="CB37" s="202">
        <v>4.7699999999999996</v>
      </c>
      <c r="CC37" s="117">
        <v>1</v>
      </c>
      <c r="CD37" s="108">
        <v>138.58000000000001</v>
      </c>
      <c r="CE37" s="114">
        <v>138</v>
      </c>
      <c r="CF37" s="115">
        <v>2300</v>
      </c>
      <c r="CG37" s="116"/>
      <c r="CI37" s="119">
        <v>1</v>
      </c>
      <c r="CJ37" s="119">
        <v>0</v>
      </c>
      <c r="CK37" s="119">
        <v>1</v>
      </c>
      <c r="CL37" s="119">
        <v>1</v>
      </c>
      <c r="CM37" s="119">
        <v>1</v>
      </c>
      <c r="CN37" s="119">
        <v>3</v>
      </c>
      <c r="CO37" s="119">
        <v>1</v>
      </c>
      <c r="CP37" s="119">
        <v>0</v>
      </c>
      <c r="CQ37" s="119">
        <v>0</v>
      </c>
      <c r="CR37" s="119">
        <v>3</v>
      </c>
      <c r="CT37" s="127">
        <v>0</v>
      </c>
      <c r="CU37" s="128"/>
      <c r="CV37" s="129">
        <v>0</v>
      </c>
      <c r="CW37" s="129" t="s">
        <v>525</v>
      </c>
      <c r="CX37" s="129" t="s">
        <v>525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13.846153846153845</v>
      </c>
      <c r="DL37" s="118">
        <v>0</v>
      </c>
      <c r="DM37" s="118">
        <v>0</v>
      </c>
      <c r="DO37" s="197">
        <v>0</v>
      </c>
      <c r="DP37" s="197">
        <v>0</v>
      </c>
      <c r="DQ37" s="198">
        <v>238.5</v>
      </c>
      <c r="DR37" s="197">
        <v>980950.5</v>
      </c>
      <c r="DS37" s="197">
        <v>980950.5</v>
      </c>
      <c r="DT37" s="200">
        <v>4.7699999999999996</v>
      </c>
      <c r="DU37" s="118">
        <v>19619.010000000002</v>
      </c>
    </row>
    <row r="38" spans="1:125" s="118" customFormat="1" ht="33" customHeight="1" thickBot="1">
      <c r="A38" s="22">
        <v>27</v>
      </c>
      <c r="B38" s="80" t="s">
        <v>299</v>
      </c>
      <c r="C38" s="80">
        <v>0</v>
      </c>
      <c r="D38" s="80" t="s">
        <v>869</v>
      </c>
      <c r="E38" s="80" t="s">
        <v>870</v>
      </c>
      <c r="F38" s="103" t="s">
        <v>82</v>
      </c>
      <c r="G38" s="80" t="s">
        <v>1068</v>
      </c>
      <c r="H38" s="104">
        <v>45125</v>
      </c>
      <c r="I38" s="105">
        <v>204</v>
      </c>
      <c r="J38" s="106">
        <v>26</v>
      </c>
      <c r="K38" s="106">
        <v>0.5</v>
      </c>
      <c r="L38" s="106">
        <v>0</v>
      </c>
      <c r="M38" s="106">
        <v>0</v>
      </c>
      <c r="N38" s="106">
        <v>25</v>
      </c>
      <c r="O38" s="106">
        <v>0.5</v>
      </c>
      <c r="P38" s="106">
        <v>0</v>
      </c>
      <c r="Q38" s="106">
        <v>0</v>
      </c>
      <c r="R38" s="106" t="s">
        <v>524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3.9230769230769229</v>
      </c>
      <c r="AF38" s="108">
        <v>0</v>
      </c>
      <c r="AG38" s="108">
        <v>196.15384615384613</v>
      </c>
      <c r="AH38" s="108">
        <v>200.07692307692307</v>
      </c>
      <c r="AI38" s="107"/>
      <c r="AJ38" s="107">
        <v>200.07692307692307</v>
      </c>
      <c r="AK38" s="107"/>
      <c r="AL38" s="109">
        <v>10</v>
      </c>
      <c r="AM38" s="107">
        <v>6.7307692307692308</v>
      </c>
      <c r="AN38" s="107">
        <v>0</v>
      </c>
      <c r="AO38" s="107">
        <v>0</v>
      </c>
      <c r="AP38" s="107">
        <v>0</v>
      </c>
      <c r="AQ38" s="107">
        <v>0</v>
      </c>
      <c r="AR38" s="107">
        <v>14.423076923076922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224.5</v>
      </c>
      <c r="AY38" s="108"/>
      <c r="AZ38" s="110">
        <v>45125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6</v>
      </c>
      <c r="BF38" s="117"/>
      <c r="BG38" s="117"/>
      <c r="BH38" s="108">
        <v>0</v>
      </c>
      <c r="BI38" s="108">
        <v>230.5</v>
      </c>
      <c r="BJ38" s="108"/>
      <c r="BK38" s="111">
        <v>1</v>
      </c>
      <c r="BL38" s="111">
        <v>0</v>
      </c>
      <c r="BM38" s="108">
        <v>37.5</v>
      </c>
      <c r="BN38" s="108">
        <v>189.08979298587431</v>
      </c>
      <c r="BO38" s="189">
        <v>946433</v>
      </c>
      <c r="BP38" s="112">
        <v>150000</v>
      </c>
      <c r="BQ38" s="189">
        <v>776402.69</v>
      </c>
      <c r="BR38" s="189" t="s">
        <v>1297</v>
      </c>
      <c r="BS38" s="189">
        <v>0</v>
      </c>
      <c r="BT38" s="112">
        <v>0</v>
      </c>
      <c r="BU38" s="113" t="s">
        <v>1297</v>
      </c>
      <c r="BV38" s="108">
        <v>0</v>
      </c>
      <c r="BW38" s="117">
        <v>0</v>
      </c>
      <c r="BX38" s="117">
        <v>13</v>
      </c>
      <c r="BY38" s="117"/>
      <c r="BZ38" s="117">
        <v>98.08</v>
      </c>
      <c r="CA38" s="117"/>
      <c r="CB38" s="202">
        <v>4.87</v>
      </c>
      <c r="CC38" s="117">
        <v>1</v>
      </c>
      <c r="CD38" s="108">
        <v>139.55000000000001</v>
      </c>
      <c r="CE38" s="114">
        <v>139</v>
      </c>
      <c r="CF38" s="115">
        <v>2200</v>
      </c>
      <c r="CG38" s="116"/>
      <c r="CI38" s="119">
        <v>1</v>
      </c>
      <c r="CJ38" s="119">
        <v>0</v>
      </c>
      <c r="CK38" s="119">
        <v>1</v>
      </c>
      <c r="CL38" s="119">
        <v>1</v>
      </c>
      <c r="CM38" s="119">
        <v>1</v>
      </c>
      <c r="CN38" s="119">
        <v>4</v>
      </c>
      <c r="CO38" s="119">
        <v>1</v>
      </c>
      <c r="CP38" s="119">
        <v>0</v>
      </c>
      <c r="CQ38" s="119">
        <v>0</v>
      </c>
      <c r="CR38" s="119">
        <v>2</v>
      </c>
      <c r="CT38" s="127">
        <v>0</v>
      </c>
      <c r="CU38" s="128"/>
      <c r="CV38" s="129">
        <v>0</v>
      </c>
      <c r="CW38" s="129" t="s">
        <v>524</v>
      </c>
      <c r="CX38" s="129" t="s">
        <v>524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14.423076923076922</v>
      </c>
      <c r="DL38" s="118">
        <v>0</v>
      </c>
      <c r="DM38" s="118">
        <v>0</v>
      </c>
      <c r="DO38" s="197">
        <v>0</v>
      </c>
      <c r="DP38" s="197">
        <v>0</v>
      </c>
      <c r="DQ38" s="198">
        <v>243.5</v>
      </c>
      <c r="DR38" s="197">
        <v>1001515.5</v>
      </c>
      <c r="DS38" s="197">
        <v>1001515.5</v>
      </c>
      <c r="DT38" s="200">
        <v>4.87</v>
      </c>
      <c r="DU38" s="118">
        <v>20030.310000000001</v>
      </c>
    </row>
    <row r="39" spans="1:125" s="118" customFormat="1" ht="33" customHeight="1" thickBot="1">
      <c r="A39" s="22">
        <v>28</v>
      </c>
      <c r="B39" s="80" t="s">
        <v>300</v>
      </c>
      <c r="C39" s="80">
        <v>0</v>
      </c>
      <c r="D39" s="80" t="s">
        <v>943</v>
      </c>
      <c r="E39" s="80" t="s">
        <v>944</v>
      </c>
      <c r="F39" s="103" t="s">
        <v>82</v>
      </c>
      <c r="G39" s="80" t="s">
        <v>1068</v>
      </c>
      <c r="H39" s="104">
        <v>45306</v>
      </c>
      <c r="I39" s="105">
        <v>204</v>
      </c>
      <c r="J39" s="106">
        <v>26</v>
      </c>
      <c r="K39" s="106">
        <v>0</v>
      </c>
      <c r="L39" s="106">
        <v>0</v>
      </c>
      <c r="M39" s="106">
        <v>0</v>
      </c>
      <c r="N39" s="106">
        <v>26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204</v>
      </c>
      <c r="AH39" s="108">
        <v>204</v>
      </c>
      <c r="AI39" s="107"/>
      <c r="AJ39" s="107">
        <v>204</v>
      </c>
      <c r="AK39" s="107"/>
      <c r="AL39" s="109">
        <v>10</v>
      </c>
      <c r="AM39" s="107">
        <v>7</v>
      </c>
      <c r="AN39" s="107">
        <v>0</v>
      </c>
      <c r="AO39" s="107">
        <v>0</v>
      </c>
      <c r="AP39" s="107">
        <v>0</v>
      </c>
      <c r="AQ39" s="107">
        <v>0</v>
      </c>
      <c r="AR39" s="107">
        <v>14.999999999999998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229</v>
      </c>
      <c r="AY39" s="108"/>
      <c r="AZ39" s="110">
        <v>45306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3</v>
      </c>
      <c r="BF39" s="117"/>
      <c r="BG39" s="117"/>
      <c r="BH39" s="108">
        <v>0</v>
      </c>
      <c r="BI39" s="108">
        <v>232</v>
      </c>
      <c r="BJ39" s="108"/>
      <c r="BK39" s="111">
        <v>1</v>
      </c>
      <c r="BL39" s="111">
        <v>3</v>
      </c>
      <c r="BM39" s="108">
        <v>150</v>
      </c>
      <c r="BN39" s="108">
        <v>81.688985630784217</v>
      </c>
      <c r="BO39" s="189">
        <v>955671.5</v>
      </c>
      <c r="BP39" s="112">
        <v>600000</v>
      </c>
      <c r="BQ39" s="189">
        <v>335414.97499999998</v>
      </c>
      <c r="BR39" s="189" t="s">
        <v>1297</v>
      </c>
      <c r="BS39" s="189">
        <v>0</v>
      </c>
      <c r="BT39" s="112">
        <v>0</v>
      </c>
      <c r="BU39" s="113" t="s">
        <v>1297</v>
      </c>
      <c r="BV39" s="108">
        <v>0</v>
      </c>
      <c r="BW39" s="117">
        <v>0</v>
      </c>
      <c r="BX39" s="117">
        <v>13.5</v>
      </c>
      <c r="BY39" s="117"/>
      <c r="BZ39" s="117">
        <v>102</v>
      </c>
      <c r="CA39" s="117"/>
      <c r="CB39" s="202">
        <v>4.92</v>
      </c>
      <c r="CC39" s="117">
        <v>1</v>
      </c>
      <c r="CD39" s="108">
        <v>137.58000000000001</v>
      </c>
      <c r="CE39" s="114">
        <v>137</v>
      </c>
      <c r="CF39" s="115">
        <v>2300</v>
      </c>
      <c r="CG39" s="116"/>
      <c r="CI39" s="119">
        <v>1</v>
      </c>
      <c r="CJ39" s="119">
        <v>0</v>
      </c>
      <c r="CK39" s="119">
        <v>1</v>
      </c>
      <c r="CL39" s="119">
        <v>1</v>
      </c>
      <c r="CM39" s="119">
        <v>1</v>
      </c>
      <c r="CN39" s="119">
        <v>2</v>
      </c>
      <c r="CO39" s="119">
        <v>1</v>
      </c>
      <c r="CP39" s="119">
        <v>0</v>
      </c>
      <c r="CQ39" s="119">
        <v>0</v>
      </c>
      <c r="CR39" s="119">
        <v>3</v>
      </c>
      <c r="CT39" s="127">
        <v>0</v>
      </c>
      <c r="CU39" s="128"/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0.75</v>
      </c>
      <c r="DJ39" s="80">
        <v>0</v>
      </c>
      <c r="DK39" s="191">
        <v>14.999999999999998</v>
      </c>
      <c r="DL39" s="118">
        <v>0</v>
      </c>
      <c r="DM39" s="118">
        <v>0</v>
      </c>
      <c r="DO39" s="197">
        <v>0</v>
      </c>
      <c r="DP39" s="197">
        <v>0.75</v>
      </c>
      <c r="DQ39" s="198">
        <v>246.25</v>
      </c>
      <c r="DR39" s="197">
        <v>1012826.25</v>
      </c>
      <c r="DS39" s="197">
        <v>1012826.25</v>
      </c>
      <c r="DT39" s="200">
        <v>4.92</v>
      </c>
      <c r="DU39" s="118">
        <v>20256.525000000001</v>
      </c>
    </row>
    <row r="40" spans="1:125" s="118" customFormat="1" ht="33" customHeight="1" thickBot="1">
      <c r="A40" s="22">
        <v>29</v>
      </c>
      <c r="B40" s="80" t="s">
        <v>301</v>
      </c>
      <c r="C40" s="80" t="s">
        <v>1280</v>
      </c>
      <c r="D40" s="80" t="s">
        <v>973</v>
      </c>
      <c r="E40" s="80" t="s">
        <v>974</v>
      </c>
      <c r="F40" s="103" t="s">
        <v>82</v>
      </c>
      <c r="G40" s="80" t="s">
        <v>1068</v>
      </c>
      <c r="H40" s="104">
        <v>45352</v>
      </c>
      <c r="I40" s="105">
        <v>204</v>
      </c>
      <c r="J40" s="106">
        <v>26</v>
      </c>
      <c r="K40" s="106">
        <v>0</v>
      </c>
      <c r="L40" s="106">
        <v>0</v>
      </c>
      <c r="M40" s="106">
        <v>0</v>
      </c>
      <c r="N40" s="106">
        <v>26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204</v>
      </c>
      <c r="AH40" s="108">
        <v>204</v>
      </c>
      <c r="AI40" s="107"/>
      <c r="AJ40" s="107">
        <v>204</v>
      </c>
      <c r="AK40" s="107"/>
      <c r="AL40" s="109">
        <v>10</v>
      </c>
      <c r="AM40" s="107">
        <v>7</v>
      </c>
      <c r="AN40" s="107">
        <v>0</v>
      </c>
      <c r="AO40" s="107">
        <v>0</v>
      </c>
      <c r="AP40" s="107">
        <v>0</v>
      </c>
      <c r="AQ40" s="107">
        <v>0</v>
      </c>
      <c r="AR40" s="107">
        <v>14.999999999999998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229</v>
      </c>
      <c r="AY40" s="108"/>
      <c r="AZ40" s="110">
        <v>45352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12</v>
      </c>
      <c r="BI40" s="108">
        <v>241</v>
      </c>
      <c r="BJ40" s="108"/>
      <c r="BK40" s="111">
        <v>0</v>
      </c>
      <c r="BL40" s="111">
        <v>0</v>
      </c>
      <c r="BM40" s="108">
        <v>0</v>
      </c>
      <c r="BN40" s="108">
        <v>235.15489527520702</v>
      </c>
      <c r="BO40" s="189">
        <v>989546</v>
      </c>
      <c r="BP40" s="112">
        <v>0</v>
      </c>
      <c r="BQ40" s="189">
        <v>965546</v>
      </c>
      <c r="BR40" s="189" t="s">
        <v>1297</v>
      </c>
      <c r="BS40" s="189">
        <v>0</v>
      </c>
      <c r="BT40" s="112">
        <v>0</v>
      </c>
      <c r="BU40" s="113" t="s">
        <v>1297</v>
      </c>
      <c r="BV40" s="108">
        <v>0</v>
      </c>
      <c r="BW40" s="117">
        <v>37.800000000000004</v>
      </c>
      <c r="BX40" s="117">
        <v>13.5</v>
      </c>
      <c r="BY40" s="117"/>
      <c r="BZ40" s="117">
        <v>102</v>
      </c>
      <c r="CA40" s="117"/>
      <c r="CB40" s="202">
        <v>5.83</v>
      </c>
      <c r="CC40" s="117">
        <v>1</v>
      </c>
      <c r="CD40" s="108">
        <v>183.47</v>
      </c>
      <c r="CE40" s="114">
        <v>183</v>
      </c>
      <c r="CF40" s="115">
        <v>1900</v>
      </c>
      <c r="CG40" s="116"/>
      <c r="CI40" s="119">
        <v>1</v>
      </c>
      <c r="CJ40" s="119">
        <v>1</v>
      </c>
      <c r="CK40" s="119">
        <v>1</v>
      </c>
      <c r="CL40" s="119">
        <v>1</v>
      </c>
      <c r="CM40" s="119">
        <v>0</v>
      </c>
      <c r="CN40" s="119">
        <v>3</v>
      </c>
      <c r="CO40" s="119">
        <v>0</v>
      </c>
      <c r="CP40" s="119">
        <v>1</v>
      </c>
      <c r="CQ40" s="119">
        <v>1</v>
      </c>
      <c r="CR40" s="119">
        <v>4</v>
      </c>
      <c r="CT40" s="127">
        <v>0</v>
      </c>
      <c r="CU40" s="128"/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14.999999999999998</v>
      </c>
      <c r="DL40" s="118">
        <v>0</v>
      </c>
      <c r="DM40" s="118">
        <v>0</v>
      </c>
      <c r="DO40" s="197">
        <v>0</v>
      </c>
      <c r="DP40" s="197">
        <v>0</v>
      </c>
      <c r="DQ40" s="198">
        <v>292.3</v>
      </c>
      <c r="DR40" s="197">
        <v>1202229.9000000001</v>
      </c>
      <c r="DS40" s="197">
        <v>1200000</v>
      </c>
      <c r="DT40" s="200">
        <v>5.83</v>
      </c>
      <c r="DU40" s="118">
        <v>24000</v>
      </c>
    </row>
    <row r="41" spans="1:125" s="118" customFormat="1" ht="33" customHeight="1" thickBot="1">
      <c r="A41" s="22">
        <v>30</v>
      </c>
      <c r="B41" s="80" t="s">
        <v>302</v>
      </c>
      <c r="C41" s="80">
        <v>0</v>
      </c>
      <c r="D41" s="80" t="s">
        <v>1009</v>
      </c>
      <c r="E41" s="80" t="s">
        <v>1010</v>
      </c>
      <c r="F41" s="103" t="s">
        <v>82</v>
      </c>
      <c r="G41" s="80" t="s">
        <v>1068</v>
      </c>
      <c r="H41" s="104">
        <v>45435</v>
      </c>
      <c r="I41" s="105">
        <v>202</v>
      </c>
      <c r="J41" s="106">
        <v>26</v>
      </c>
      <c r="K41" s="106">
        <v>3</v>
      </c>
      <c r="L41" s="106">
        <v>0</v>
      </c>
      <c r="M41" s="106">
        <v>0</v>
      </c>
      <c r="N41" s="106">
        <v>23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80">
        <v>0</v>
      </c>
      <c r="U41" s="80">
        <v>0</v>
      </c>
      <c r="V41" s="106"/>
      <c r="W41" s="107">
        <v>0</v>
      </c>
      <c r="X41" s="107">
        <v>0</v>
      </c>
      <c r="Y41" s="107"/>
      <c r="Z41" s="107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178.69230769230768</v>
      </c>
      <c r="AH41" s="108">
        <v>178.69230769230768</v>
      </c>
      <c r="AI41" s="107"/>
      <c r="AJ41" s="107">
        <v>178.69230769230768</v>
      </c>
      <c r="AK41" s="107"/>
      <c r="AL41" s="109">
        <v>10</v>
      </c>
      <c r="AM41" s="107">
        <v>6.1923076923076916</v>
      </c>
      <c r="AN41" s="107">
        <v>0</v>
      </c>
      <c r="AO41" s="107">
        <v>0</v>
      </c>
      <c r="AP41" s="107">
        <v>0</v>
      </c>
      <c r="AQ41" s="107">
        <v>0</v>
      </c>
      <c r="AR41" s="107">
        <v>13.269230769230768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8">
        <v>201.96153846153845</v>
      </c>
      <c r="AY41" s="108"/>
      <c r="AZ41" s="110">
        <v>45435</v>
      </c>
      <c r="BA41" s="110">
        <v>43251</v>
      </c>
      <c r="BB41" s="111" t="e">
        <v>#NUM!</v>
      </c>
      <c r="BC41" s="111" t="e">
        <v>#NUM!</v>
      </c>
      <c r="BD41" s="111" t="e">
        <v>#NUM!</v>
      </c>
      <c r="BE41" s="117">
        <v>0</v>
      </c>
      <c r="BF41" s="117"/>
      <c r="BG41" s="117"/>
      <c r="BH41" s="108">
        <v>0</v>
      </c>
      <c r="BI41" s="108">
        <v>201.96</v>
      </c>
      <c r="BJ41" s="108"/>
      <c r="BK41" s="111">
        <v>1</v>
      </c>
      <c r="BL41" s="111">
        <v>1</v>
      </c>
      <c r="BM41" s="108">
        <v>75</v>
      </c>
      <c r="BN41" s="108">
        <v>124.30375497808086</v>
      </c>
      <c r="BO41" s="189">
        <v>829247.76</v>
      </c>
      <c r="BP41" s="112">
        <v>300000</v>
      </c>
      <c r="BQ41" s="189">
        <v>510391.21794</v>
      </c>
      <c r="BR41" s="189" t="s">
        <v>1297</v>
      </c>
      <c r="BS41" s="189">
        <v>0</v>
      </c>
      <c r="BT41" s="112">
        <v>0</v>
      </c>
      <c r="BU41" s="113" t="s">
        <v>1297</v>
      </c>
      <c r="BV41" s="108">
        <v>0</v>
      </c>
      <c r="BW41" s="117">
        <v>15.271000000000001</v>
      </c>
      <c r="BX41" s="117">
        <v>12</v>
      </c>
      <c r="BY41" s="117"/>
      <c r="BZ41" s="117">
        <v>85.46</v>
      </c>
      <c r="CA41" s="117"/>
      <c r="CB41" s="202">
        <v>4.58</v>
      </c>
      <c r="CC41" s="117">
        <v>1</v>
      </c>
      <c r="CD41" s="108">
        <v>138.19</v>
      </c>
      <c r="CE41" s="114">
        <v>138</v>
      </c>
      <c r="CF41" s="115">
        <v>800</v>
      </c>
      <c r="CG41" s="116"/>
      <c r="CI41" s="119">
        <v>1</v>
      </c>
      <c r="CJ41" s="119">
        <v>0</v>
      </c>
      <c r="CK41" s="119">
        <v>1</v>
      </c>
      <c r="CL41" s="119">
        <v>1</v>
      </c>
      <c r="CM41" s="119">
        <v>1</v>
      </c>
      <c r="CN41" s="119">
        <v>3</v>
      </c>
      <c r="CO41" s="119">
        <v>0</v>
      </c>
      <c r="CP41" s="119">
        <v>0</v>
      </c>
      <c r="CQ41" s="119">
        <v>1</v>
      </c>
      <c r="CR41" s="119">
        <v>3</v>
      </c>
      <c r="CT41" s="127">
        <v>0</v>
      </c>
      <c r="CU41" s="128"/>
      <c r="CV41" s="129">
        <v>0</v>
      </c>
      <c r="CW41" s="129" t="s">
        <v>526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8"/>
      <c r="DD41" s="128"/>
      <c r="DE41" s="128"/>
      <c r="DF41" s="129"/>
      <c r="DH41" s="80">
        <v>0</v>
      </c>
      <c r="DI41" s="80">
        <v>0</v>
      </c>
      <c r="DJ41" s="80">
        <v>0</v>
      </c>
      <c r="DK41" s="191">
        <v>13.269230769230768</v>
      </c>
      <c r="DL41" s="118">
        <v>0</v>
      </c>
      <c r="DM41" s="118">
        <v>0</v>
      </c>
      <c r="DO41" s="197">
        <v>0</v>
      </c>
      <c r="DP41" s="197">
        <v>0</v>
      </c>
      <c r="DQ41" s="198">
        <v>229.23099999999999</v>
      </c>
      <c r="DR41" s="197">
        <v>942827.103</v>
      </c>
      <c r="DS41" s="197">
        <v>942827.103</v>
      </c>
      <c r="DT41" s="200">
        <v>4.58</v>
      </c>
      <c r="DU41" s="118">
        <v>18856.54206</v>
      </c>
    </row>
    <row r="42" spans="1:125" s="118" customFormat="1" ht="33" customHeight="1" thickBot="1">
      <c r="A42" s="22">
        <v>31</v>
      </c>
      <c r="B42" s="80" t="s">
        <v>303</v>
      </c>
      <c r="C42" s="80" t="s">
        <v>1290</v>
      </c>
      <c r="D42" s="80" t="s">
        <v>1017</v>
      </c>
      <c r="E42" s="80" t="s">
        <v>1018</v>
      </c>
      <c r="F42" s="103" t="s">
        <v>82</v>
      </c>
      <c r="G42" s="80" t="s">
        <v>1068</v>
      </c>
      <c r="H42" s="104">
        <v>45444</v>
      </c>
      <c r="I42" s="105">
        <v>204</v>
      </c>
      <c r="J42" s="106">
        <v>26</v>
      </c>
      <c r="K42" s="106">
        <v>0</v>
      </c>
      <c r="L42" s="106">
        <v>0</v>
      </c>
      <c r="M42" s="106">
        <v>0</v>
      </c>
      <c r="N42" s="106">
        <v>26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80">
        <v>0</v>
      </c>
      <c r="U42" s="80">
        <v>0</v>
      </c>
      <c r="V42" s="106"/>
      <c r="W42" s="107">
        <v>0</v>
      </c>
      <c r="X42" s="107">
        <v>0</v>
      </c>
      <c r="Y42" s="107"/>
      <c r="Z42" s="107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204</v>
      </c>
      <c r="AH42" s="108">
        <v>204</v>
      </c>
      <c r="AI42" s="107"/>
      <c r="AJ42" s="107">
        <v>204</v>
      </c>
      <c r="AK42" s="107"/>
      <c r="AL42" s="109">
        <v>10</v>
      </c>
      <c r="AM42" s="107">
        <v>7</v>
      </c>
      <c r="AN42" s="107">
        <v>0</v>
      </c>
      <c r="AO42" s="107">
        <v>0</v>
      </c>
      <c r="AP42" s="107">
        <v>0</v>
      </c>
      <c r="AQ42" s="107">
        <v>0</v>
      </c>
      <c r="AR42" s="107">
        <v>14.999999999999998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8">
        <v>229</v>
      </c>
      <c r="AY42" s="108"/>
      <c r="AZ42" s="110">
        <v>45444</v>
      </c>
      <c r="BA42" s="110">
        <v>43251</v>
      </c>
      <c r="BB42" s="111" t="e">
        <v>#NUM!</v>
      </c>
      <c r="BC42" s="111" t="e">
        <v>#NUM!</v>
      </c>
      <c r="BD42" s="111" t="e">
        <v>#NUM!</v>
      </c>
      <c r="BE42" s="117">
        <v>0</v>
      </c>
      <c r="BF42" s="117"/>
      <c r="BG42" s="117"/>
      <c r="BH42" s="108">
        <v>12</v>
      </c>
      <c r="BI42" s="108">
        <v>241</v>
      </c>
      <c r="BJ42" s="108"/>
      <c r="BK42" s="111">
        <v>1</v>
      </c>
      <c r="BL42" s="111">
        <v>1</v>
      </c>
      <c r="BM42" s="108">
        <v>75</v>
      </c>
      <c r="BN42" s="108">
        <v>162.58408207501219</v>
      </c>
      <c r="BO42" s="189">
        <v>989546</v>
      </c>
      <c r="BP42" s="112">
        <v>300000</v>
      </c>
      <c r="BQ42" s="189">
        <v>667570.24100000004</v>
      </c>
      <c r="BR42" s="189" t="s">
        <v>1297</v>
      </c>
      <c r="BS42" s="189">
        <v>0</v>
      </c>
      <c r="BT42" s="112">
        <v>0</v>
      </c>
      <c r="BU42" s="113" t="s">
        <v>1297</v>
      </c>
      <c r="BV42" s="108">
        <v>0</v>
      </c>
      <c r="BW42" s="117">
        <v>12.65</v>
      </c>
      <c r="BX42" s="117">
        <v>13.5</v>
      </c>
      <c r="BY42" s="117"/>
      <c r="BZ42" s="117">
        <v>102</v>
      </c>
      <c r="CA42" s="117"/>
      <c r="CB42" s="202">
        <v>5.34</v>
      </c>
      <c r="CC42" s="117">
        <v>1</v>
      </c>
      <c r="CD42" s="108">
        <v>158.81</v>
      </c>
      <c r="CE42" s="114">
        <v>158</v>
      </c>
      <c r="CF42" s="115">
        <v>3200</v>
      </c>
      <c r="CG42" s="116"/>
      <c r="CI42" s="119">
        <v>1</v>
      </c>
      <c r="CJ42" s="119">
        <v>1</v>
      </c>
      <c r="CK42" s="119">
        <v>0</v>
      </c>
      <c r="CL42" s="119">
        <v>0</v>
      </c>
      <c r="CM42" s="119">
        <v>1</v>
      </c>
      <c r="CN42" s="119">
        <v>3</v>
      </c>
      <c r="CO42" s="119">
        <v>1</v>
      </c>
      <c r="CP42" s="119">
        <v>1</v>
      </c>
      <c r="CQ42" s="119">
        <v>0</v>
      </c>
      <c r="CR42" s="119">
        <v>2</v>
      </c>
      <c r="CT42" s="127">
        <v>0</v>
      </c>
      <c r="CU42" s="128"/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8"/>
      <c r="DD42" s="128"/>
      <c r="DE42" s="128"/>
      <c r="DF42" s="129"/>
      <c r="DH42" s="80">
        <v>0</v>
      </c>
      <c r="DI42" s="80">
        <v>0</v>
      </c>
      <c r="DJ42" s="80">
        <v>0</v>
      </c>
      <c r="DK42" s="191">
        <v>14.999999999999998</v>
      </c>
      <c r="DL42" s="118">
        <v>0</v>
      </c>
      <c r="DM42" s="118">
        <v>0</v>
      </c>
      <c r="DO42" s="197">
        <v>0</v>
      </c>
      <c r="DP42" s="197">
        <v>0</v>
      </c>
      <c r="DQ42" s="198">
        <v>267.14999999999998</v>
      </c>
      <c r="DR42" s="197">
        <v>1098787.95</v>
      </c>
      <c r="DS42" s="197">
        <v>1098787.95</v>
      </c>
      <c r="DT42" s="200">
        <v>5.34</v>
      </c>
      <c r="DU42" s="118">
        <v>21975.758999999998</v>
      </c>
    </row>
    <row r="43" spans="1:125" s="118" customFormat="1" ht="33" customHeight="1" thickBot="1">
      <c r="A43" s="22">
        <v>32</v>
      </c>
      <c r="B43" s="80" t="s">
        <v>304</v>
      </c>
      <c r="C43" s="80" t="s">
        <v>1291</v>
      </c>
      <c r="D43" s="80" t="s">
        <v>1019</v>
      </c>
      <c r="E43" s="80" t="s">
        <v>1020</v>
      </c>
      <c r="F43" s="103" t="s">
        <v>82</v>
      </c>
      <c r="G43" s="80" t="s">
        <v>224</v>
      </c>
      <c r="H43" s="104">
        <v>45444</v>
      </c>
      <c r="I43" s="105">
        <v>202</v>
      </c>
      <c r="J43" s="106">
        <v>26</v>
      </c>
      <c r="K43" s="106">
        <v>0</v>
      </c>
      <c r="L43" s="106">
        <v>0</v>
      </c>
      <c r="M43" s="106">
        <v>0</v>
      </c>
      <c r="N43" s="106">
        <v>26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80">
        <v>0</v>
      </c>
      <c r="U43" s="80">
        <v>0</v>
      </c>
      <c r="V43" s="106"/>
      <c r="W43" s="107">
        <v>0</v>
      </c>
      <c r="X43" s="107">
        <v>0</v>
      </c>
      <c r="Y43" s="107"/>
      <c r="Z43" s="107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202</v>
      </c>
      <c r="AH43" s="108">
        <v>202</v>
      </c>
      <c r="AI43" s="107"/>
      <c r="AJ43" s="107">
        <v>202</v>
      </c>
      <c r="AK43" s="107"/>
      <c r="AL43" s="109">
        <v>10</v>
      </c>
      <c r="AM43" s="107">
        <v>7</v>
      </c>
      <c r="AN43" s="107">
        <v>0</v>
      </c>
      <c r="AO43" s="107">
        <v>0</v>
      </c>
      <c r="AP43" s="107">
        <v>0</v>
      </c>
      <c r="AQ43" s="107">
        <v>0</v>
      </c>
      <c r="AR43" s="107">
        <v>14.999999999999998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8">
        <v>227</v>
      </c>
      <c r="AY43" s="108"/>
      <c r="AZ43" s="110">
        <v>45444</v>
      </c>
      <c r="BA43" s="110">
        <v>43251</v>
      </c>
      <c r="BB43" s="111" t="e">
        <v>#NUM!</v>
      </c>
      <c r="BC43" s="111" t="e">
        <v>#NUM!</v>
      </c>
      <c r="BD43" s="111" t="e">
        <v>#NUM!</v>
      </c>
      <c r="BE43" s="117">
        <v>0</v>
      </c>
      <c r="BF43" s="117"/>
      <c r="BG43" s="117"/>
      <c r="BH43" s="108">
        <v>0</v>
      </c>
      <c r="BI43" s="108">
        <v>227</v>
      </c>
      <c r="BJ43" s="108"/>
      <c r="BK43" s="111">
        <v>1</v>
      </c>
      <c r="BL43" s="111">
        <v>1</v>
      </c>
      <c r="BM43" s="108">
        <v>75</v>
      </c>
      <c r="BN43" s="108">
        <v>148.87858329274232</v>
      </c>
      <c r="BO43" s="189">
        <v>932062</v>
      </c>
      <c r="BP43" s="112">
        <v>300000</v>
      </c>
      <c r="BQ43" s="189">
        <v>611295.46299999999</v>
      </c>
      <c r="BR43" s="189" t="s">
        <v>1297</v>
      </c>
      <c r="BS43" s="189">
        <v>0</v>
      </c>
      <c r="BT43" s="112">
        <v>0</v>
      </c>
      <c r="BU43" s="113" t="s">
        <v>1297</v>
      </c>
      <c r="BV43" s="108">
        <v>0</v>
      </c>
      <c r="BW43" s="117">
        <v>11.950000000000001</v>
      </c>
      <c r="BX43" s="117">
        <v>13.5</v>
      </c>
      <c r="BY43" s="117"/>
      <c r="BZ43" s="117">
        <v>101</v>
      </c>
      <c r="CA43" s="117"/>
      <c r="CB43" s="202">
        <v>5.04</v>
      </c>
      <c r="CC43" s="117">
        <v>1</v>
      </c>
      <c r="CD43" s="108">
        <v>145.41</v>
      </c>
      <c r="CE43" s="114">
        <v>145</v>
      </c>
      <c r="CF43" s="115">
        <v>1600</v>
      </c>
      <c r="CG43" s="116"/>
      <c r="CI43" s="119">
        <v>1</v>
      </c>
      <c r="CJ43" s="119">
        <v>0</v>
      </c>
      <c r="CK43" s="119">
        <v>2</v>
      </c>
      <c r="CL43" s="119">
        <v>0</v>
      </c>
      <c r="CM43" s="119">
        <v>1</v>
      </c>
      <c r="CN43" s="119">
        <v>0</v>
      </c>
      <c r="CO43" s="119">
        <v>0</v>
      </c>
      <c r="CP43" s="119">
        <v>1</v>
      </c>
      <c r="CQ43" s="119">
        <v>1</v>
      </c>
      <c r="CR43" s="119">
        <v>1</v>
      </c>
      <c r="CT43" s="127">
        <v>0</v>
      </c>
      <c r="CU43" s="128"/>
      <c r="CV43" s="129">
        <v>0</v>
      </c>
      <c r="CW43" s="129">
        <v>0</v>
      </c>
      <c r="CX43" s="129">
        <v>0</v>
      </c>
      <c r="CY43" s="129">
        <v>0</v>
      </c>
      <c r="CZ43" s="129">
        <v>0</v>
      </c>
      <c r="DA43" s="129">
        <v>0</v>
      </c>
      <c r="DB43" s="129">
        <v>0</v>
      </c>
      <c r="DC43" s="128"/>
      <c r="DD43" s="128"/>
      <c r="DE43" s="128"/>
      <c r="DF43" s="129"/>
      <c r="DH43" s="80">
        <v>0</v>
      </c>
      <c r="DI43" s="80">
        <v>0</v>
      </c>
      <c r="DJ43" s="80">
        <v>0</v>
      </c>
      <c r="DK43" s="191">
        <v>14.999999999999998</v>
      </c>
      <c r="DL43" s="118">
        <v>0</v>
      </c>
      <c r="DM43" s="118">
        <v>0</v>
      </c>
      <c r="DO43" s="197">
        <v>0</v>
      </c>
      <c r="DP43" s="197">
        <v>0</v>
      </c>
      <c r="DQ43" s="198">
        <v>252.45</v>
      </c>
      <c r="DR43" s="197">
        <v>1038326.85</v>
      </c>
      <c r="DS43" s="197">
        <v>1038326.85</v>
      </c>
      <c r="DT43" s="200">
        <v>5.04</v>
      </c>
      <c r="DU43" s="118">
        <v>20766.537</v>
      </c>
    </row>
    <row r="44" spans="1:125" s="118" customFormat="1" ht="33" customHeight="1" thickBot="1">
      <c r="A44" s="22">
        <v>33</v>
      </c>
      <c r="B44" s="80" t="s">
        <v>530</v>
      </c>
      <c r="C44" s="80">
        <v>0</v>
      </c>
      <c r="D44" s="80" t="s">
        <v>1043</v>
      </c>
      <c r="E44" s="80" t="s">
        <v>1044</v>
      </c>
      <c r="F44" s="103" t="s">
        <v>82</v>
      </c>
      <c r="G44" s="106" t="s">
        <v>1073</v>
      </c>
      <c r="H44" s="104">
        <v>45490</v>
      </c>
      <c r="I44" s="105">
        <v>202</v>
      </c>
      <c r="J44" s="106">
        <v>26</v>
      </c>
      <c r="K44" s="106">
        <v>0</v>
      </c>
      <c r="L44" s="106">
        <v>0</v>
      </c>
      <c r="M44" s="106">
        <v>0</v>
      </c>
      <c r="N44" s="106">
        <v>13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80">
        <v>0</v>
      </c>
      <c r="U44" s="80">
        <v>0</v>
      </c>
      <c r="V44" s="106"/>
      <c r="W44" s="107">
        <v>0</v>
      </c>
      <c r="X44" s="107">
        <v>0</v>
      </c>
      <c r="Y44" s="107"/>
      <c r="Z44" s="107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101</v>
      </c>
      <c r="AH44" s="108">
        <v>101</v>
      </c>
      <c r="AI44" s="107"/>
      <c r="AJ44" s="107">
        <v>101</v>
      </c>
      <c r="AK44" s="107"/>
      <c r="AL44" s="109">
        <v>5</v>
      </c>
      <c r="AM44" s="107">
        <v>3.5</v>
      </c>
      <c r="AN44" s="107">
        <v>0</v>
      </c>
      <c r="AO44" s="107">
        <v>0</v>
      </c>
      <c r="AP44" s="107">
        <v>0</v>
      </c>
      <c r="AQ44" s="107">
        <v>0</v>
      </c>
      <c r="AR44" s="107">
        <v>7.4999999999999991</v>
      </c>
      <c r="AS44" s="107">
        <v>0</v>
      </c>
      <c r="AT44" s="107">
        <v>0</v>
      </c>
      <c r="AU44" s="107">
        <v>0</v>
      </c>
      <c r="AV44" s="107">
        <v>0</v>
      </c>
      <c r="AW44" s="107">
        <v>0</v>
      </c>
      <c r="AX44" s="108">
        <v>113.5</v>
      </c>
      <c r="AY44" s="108"/>
      <c r="AZ44" s="110">
        <v>45490</v>
      </c>
      <c r="BA44" s="110">
        <v>43251</v>
      </c>
      <c r="BB44" s="111" t="e">
        <v>#NUM!</v>
      </c>
      <c r="BC44" s="111" t="e">
        <v>#NUM!</v>
      </c>
      <c r="BD44" s="111" t="e">
        <v>#NUM!</v>
      </c>
      <c r="BE44" s="117">
        <v>0</v>
      </c>
      <c r="BF44" s="117"/>
      <c r="BG44" s="117"/>
      <c r="BH44" s="108">
        <v>0</v>
      </c>
      <c r="BI44" s="108">
        <v>113.5</v>
      </c>
      <c r="BJ44" s="108"/>
      <c r="BK44" s="111">
        <v>1</v>
      </c>
      <c r="BL44" s="111">
        <v>0</v>
      </c>
      <c r="BM44" s="108">
        <v>37.5</v>
      </c>
      <c r="BN44" s="108">
        <v>74.56400389673648</v>
      </c>
      <c r="BO44" s="112">
        <v>466031</v>
      </c>
      <c r="BP44" s="112">
        <v>150000</v>
      </c>
      <c r="BQ44" s="112">
        <v>306159.8</v>
      </c>
      <c r="BR44" s="112" t="s">
        <v>1297</v>
      </c>
      <c r="BS44" s="112">
        <v>0</v>
      </c>
      <c r="BT44" s="112">
        <v>0</v>
      </c>
      <c r="BU44" s="113" t="s">
        <v>1297</v>
      </c>
      <c r="BV44" s="108">
        <v>0</v>
      </c>
      <c r="BW44" s="117">
        <v>0</v>
      </c>
      <c r="BX44" s="117">
        <v>6.5</v>
      </c>
      <c r="BY44" s="117"/>
      <c r="BZ44" s="117">
        <v>0</v>
      </c>
      <c r="CA44" s="117"/>
      <c r="CB44" s="202">
        <v>2.4</v>
      </c>
      <c r="CC44" s="117">
        <v>1</v>
      </c>
      <c r="CD44" s="108">
        <v>116.6</v>
      </c>
      <c r="CE44" s="114">
        <v>116</v>
      </c>
      <c r="CF44" s="115">
        <v>2400</v>
      </c>
      <c r="CG44" s="116"/>
      <c r="CI44" s="119">
        <v>1</v>
      </c>
      <c r="CJ44" s="119">
        <v>0</v>
      </c>
      <c r="CK44" s="119">
        <v>0</v>
      </c>
      <c r="CL44" s="119">
        <v>1</v>
      </c>
      <c r="CM44" s="119">
        <v>1</v>
      </c>
      <c r="CN44" s="119">
        <v>1</v>
      </c>
      <c r="CO44" s="119">
        <v>1</v>
      </c>
      <c r="CP44" s="119">
        <v>0</v>
      </c>
      <c r="CQ44" s="119">
        <v>0</v>
      </c>
      <c r="CR44" s="119">
        <v>4</v>
      </c>
      <c r="CT44" s="127">
        <v>0</v>
      </c>
      <c r="CU44" s="128"/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8">
        <v>13</v>
      </c>
      <c r="DD44" s="128"/>
      <c r="DE44" s="128"/>
      <c r="DF44" s="129"/>
      <c r="DH44" s="80">
        <v>0</v>
      </c>
      <c r="DI44" s="80">
        <v>0</v>
      </c>
      <c r="DJ44" s="80">
        <v>0</v>
      </c>
      <c r="DK44" s="191">
        <v>7.4999999999999991</v>
      </c>
      <c r="DL44" s="118">
        <v>0</v>
      </c>
      <c r="DM44" s="118">
        <v>0</v>
      </c>
      <c r="DO44" s="197">
        <v>0</v>
      </c>
      <c r="DP44" s="197">
        <v>0</v>
      </c>
      <c r="DQ44" s="198">
        <v>120</v>
      </c>
      <c r="DR44" s="197">
        <v>493560</v>
      </c>
      <c r="DS44" s="197">
        <v>493560</v>
      </c>
      <c r="DT44" s="200">
        <v>2.4</v>
      </c>
      <c r="DU44" s="118">
        <v>9871.2000000000007</v>
      </c>
    </row>
    <row r="45" spans="1:125" s="124" customFormat="1" ht="38.25" customHeight="1" thickBot="1">
      <c r="A45" s="120"/>
      <c r="B45" s="121"/>
      <c r="C45" s="121"/>
      <c r="D45" s="122"/>
      <c r="E45" s="122"/>
      <c r="F45" s="123"/>
      <c r="G45" s="123"/>
      <c r="H45" s="123"/>
      <c r="I45" s="123"/>
      <c r="J45" s="123"/>
      <c r="K45" s="5">
        <f>SUM(K12:K44)</f>
        <v>19</v>
      </c>
      <c r="L45" s="5">
        <f>SUM(L12:L44)</f>
        <v>0</v>
      </c>
      <c r="M45" s="5">
        <f>SUM(M12:M44)</f>
        <v>0</v>
      </c>
      <c r="N45" s="5"/>
      <c r="O45" s="5">
        <f>SUM(O12:O44)</f>
        <v>16</v>
      </c>
      <c r="P45" s="5">
        <f>SUM(P12:P44)</f>
        <v>0</v>
      </c>
      <c r="Q45" s="5"/>
      <c r="R45" s="5">
        <f>SUM(R12:R44)</f>
        <v>0</v>
      </c>
      <c r="S45" s="54">
        <f>SUM(S12:S44)</f>
        <v>0</v>
      </c>
      <c r="T45" s="5">
        <f>SUM(T12:T44)</f>
        <v>0</v>
      </c>
      <c r="U45" s="5">
        <f>SUM(U12:U44)</f>
        <v>0</v>
      </c>
      <c r="V45" s="5"/>
      <c r="W45" s="7">
        <f>SUM(W12:W44)</f>
        <v>0</v>
      </c>
      <c r="X45" s="7">
        <f>SUM(X12:X44)</f>
        <v>0</v>
      </c>
      <c r="Y45" s="5"/>
      <c r="Z45" s="7">
        <f>SUM(Z12:Z44)</f>
        <v>0</v>
      </c>
      <c r="AA45" s="36"/>
      <c r="AB45" s="7">
        <f>SUM(AB12:AB44)</f>
        <v>0</v>
      </c>
      <c r="AC45" s="7">
        <f>SUM(AC12:AC44)</f>
        <v>0</v>
      </c>
      <c r="AD45" s="7"/>
      <c r="AE45" s="7">
        <f t="shared" ref="AE45:AL45" si="0">SUM(AE12:AE44)</f>
        <v>125.53846153846152</v>
      </c>
      <c r="AF45" s="58">
        <f t="shared" si="0"/>
        <v>0</v>
      </c>
      <c r="AG45" s="58">
        <f t="shared" si="0"/>
        <v>6350.6153846153838</v>
      </c>
      <c r="AH45" s="58">
        <f t="shared" si="0"/>
        <v>6476.1538461538448</v>
      </c>
      <c r="AI45" s="58">
        <f t="shared" si="0"/>
        <v>0</v>
      </c>
      <c r="AJ45" s="58">
        <f t="shared" si="0"/>
        <v>6476.1538461538448</v>
      </c>
      <c r="AK45" s="58">
        <f t="shared" si="0"/>
        <v>0</v>
      </c>
      <c r="AL45" s="58">
        <f t="shared" si="0"/>
        <v>325</v>
      </c>
      <c r="AM45" s="58"/>
      <c r="AN45" s="58"/>
      <c r="AO45" s="58"/>
      <c r="AP45" s="58">
        <f t="shared" ref="AP45" si="1">7/26*S45</f>
        <v>0</v>
      </c>
      <c r="AQ45" s="58">
        <f t="shared" ref="AQ45" si="2">7/26*M45</f>
        <v>0</v>
      </c>
      <c r="AR45" s="58">
        <f>SUM(AR12:AR44)</f>
        <v>467.88461538461536</v>
      </c>
      <c r="AS45" s="58">
        <f>10/26*S45</f>
        <v>0</v>
      </c>
      <c r="AT45" s="58">
        <f>10/26*M45</f>
        <v>0</v>
      </c>
      <c r="AU45" s="58"/>
      <c r="AV45" s="58">
        <f>10/26*N45</f>
        <v>0</v>
      </c>
      <c r="AW45" s="58">
        <f>10/26*O45</f>
        <v>6.1538461538461542</v>
      </c>
      <c r="AX45" s="58">
        <f>SUM(AX12:AX44)</f>
        <v>7269.0384615384619</v>
      </c>
      <c r="AY45" s="58">
        <f>SUM(AY12:AY44)</f>
        <v>0</v>
      </c>
      <c r="AZ45" s="58"/>
      <c r="BA45" s="58"/>
      <c r="BB45" s="58"/>
      <c r="BC45" s="58"/>
      <c r="BD45" s="58"/>
      <c r="BE45" s="58">
        <f t="shared" ref="BE45:BN45" si="3">SUM(BE12:BE44)</f>
        <v>198</v>
      </c>
      <c r="BF45" s="58">
        <f t="shared" si="3"/>
        <v>0</v>
      </c>
      <c r="BG45" s="58">
        <f t="shared" si="3"/>
        <v>0</v>
      </c>
      <c r="BH45" s="58">
        <f t="shared" si="3"/>
        <v>621</v>
      </c>
      <c r="BI45" s="58">
        <f t="shared" si="3"/>
        <v>8088.04</v>
      </c>
      <c r="BJ45" s="58">
        <f t="shared" si="3"/>
        <v>0</v>
      </c>
      <c r="BK45" s="60">
        <f t="shared" si="3"/>
        <v>14</v>
      </c>
      <c r="BL45" s="60">
        <f t="shared" si="3"/>
        <v>30</v>
      </c>
      <c r="BM45" s="58">
        <f t="shared" si="3"/>
        <v>2400</v>
      </c>
      <c r="BN45" s="58">
        <f t="shared" si="3"/>
        <v>5584.3233705747689</v>
      </c>
      <c r="BO45" s="58"/>
      <c r="BP45" s="58"/>
      <c r="BQ45" s="58"/>
      <c r="BR45" s="58"/>
      <c r="BS45" s="58"/>
      <c r="BT45" s="58"/>
      <c r="BU45" s="58"/>
      <c r="BV45" s="58">
        <f t="shared" ref="BV45:CF45" si="4">SUM(BV12:BV44)</f>
        <v>0</v>
      </c>
      <c r="BW45" s="58">
        <f t="shared" si="4"/>
        <v>313.63399999999996</v>
      </c>
      <c r="BX45" s="58">
        <f t="shared" si="4"/>
        <v>421</v>
      </c>
      <c r="BY45" s="58">
        <f t="shared" si="4"/>
        <v>0</v>
      </c>
      <c r="BZ45" s="58">
        <f t="shared" si="4"/>
        <v>3290.57</v>
      </c>
      <c r="CA45" s="58">
        <f t="shared" si="4"/>
        <v>0</v>
      </c>
      <c r="CB45" s="58">
        <f t="shared" si="4"/>
        <v>172.8</v>
      </c>
      <c r="CC45" s="58">
        <f t="shared" si="4"/>
        <v>33</v>
      </c>
      <c r="CD45" s="58">
        <f t="shared" si="4"/>
        <v>5326.3099999999995</v>
      </c>
      <c r="CE45" s="58">
        <f t="shared" si="4"/>
        <v>5309</v>
      </c>
      <c r="CF45" s="6">
        <f t="shared" si="4"/>
        <v>69400</v>
      </c>
      <c r="CG45" s="8"/>
      <c r="CI45" s="125">
        <f t="shared" ref="CI45:CR45" si="5">SUM(CI12:CI44)</f>
        <v>34</v>
      </c>
      <c r="CJ45" s="125">
        <f t="shared" si="5"/>
        <v>21</v>
      </c>
      <c r="CK45" s="125">
        <f t="shared" si="5"/>
        <v>30</v>
      </c>
      <c r="CL45" s="125">
        <f t="shared" si="5"/>
        <v>13</v>
      </c>
      <c r="CM45" s="125">
        <f t="shared" si="5"/>
        <v>14</v>
      </c>
      <c r="CN45" s="125">
        <f t="shared" si="5"/>
        <v>59</v>
      </c>
      <c r="CO45" s="126">
        <f t="shared" si="5"/>
        <v>18</v>
      </c>
      <c r="CP45" s="126">
        <f t="shared" si="5"/>
        <v>18</v>
      </c>
      <c r="CQ45" s="125">
        <f t="shared" si="5"/>
        <v>16</v>
      </c>
      <c r="CR45" s="125">
        <f t="shared" si="5"/>
        <v>74</v>
      </c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8"/>
      <c r="DF45" s="138"/>
      <c r="DH45" s="188"/>
      <c r="DI45" s="188"/>
      <c r="DJ45" s="188"/>
    </row>
    <row r="46" spans="1:125" ht="28.5" thickTop="1"/>
  </sheetData>
  <dataConsolidate/>
  <mergeCells count="160">
    <mergeCell ref="DR9:DT11"/>
    <mergeCell ref="CB7:CB8"/>
    <mergeCell ref="BP7:BP11"/>
    <mergeCell ref="BQ7:BQ11"/>
    <mergeCell ref="BR7:BR11"/>
    <mergeCell ref="BT7:BT11"/>
    <mergeCell ref="BS7:BS11"/>
    <mergeCell ref="CR9:CR10"/>
    <mergeCell ref="CV9:DB9"/>
    <mergeCell ref="CG9:CG10"/>
    <mergeCell ref="CI9:CI10"/>
    <mergeCell ref="CJ9:CJ10"/>
    <mergeCell ref="CK9:CK10"/>
    <mergeCell ref="CL9:CL10"/>
    <mergeCell ref="CM9:CM10"/>
    <mergeCell ref="CQ9:CQ10"/>
    <mergeCell ref="CN9:CN10"/>
    <mergeCell ref="BZ7:BZ8"/>
    <mergeCell ref="BZ9:BZ10"/>
    <mergeCell ref="BX9:BX10"/>
    <mergeCell ref="BX7:BX8"/>
    <mergeCell ref="BY7:BY8"/>
    <mergeCell ref="BY9:BY10"/>
    <mergeCell ref="CC7:CC8"/>
    <mergeCell ref="BO7:BO11"/>
    <mergeCell ref="CO9:CO10"/>
    <mergeCell ref="BV9:BV10"/>
    <mergeCell ref="DC9:DE9"/>
    <mergeCell ref="DE10:DE11"/>
    <mergeCell ref="DD10:DD11"/>
    <mergeCell ref="DC10:DC11"/>
    <mergeCell ref="DB10:DB11"/>
    <mergeCell ref="DA10:DA11"/>
    <mergeCell ref="CY10:CY11"/>
    <mergeCell ref="CT9:CT11"/>
    <mergeCell ref="CX10:CX11"/>
    <mergeCell ref="CW10:CW11"/>
    <mergeCell ref="CV10:CV11"/>
    <mergeCell ref="CU9:CU11"/>
    <mergeCell ref="CZ10:CZ11"/>
    <mergeCell ref="N9:N10"/>
    <mergeCell ref="AD9:AD10"/>
    <mergeCell ref="AK7:AK10"/>
    <mergeCell ref="AA7:AA10"/>
    <mergeCell ref="AP7:AP8"/>
    <mergeCell ref="CP9:CP10"/>
    <mergeCell ref="CE6:CF6"/>
    <mergeCell ref="BK9:BK10"/>
    <mergeCell ref="BL9:BL10"/>
    <mergeCell ref="BM9:BM10"/>
    <mergeCell ref="BN7:BN8"/>
    <mergeCell ref="BN9:BN10"/>
    <mergeCell ref="CE7:CF7"/>
    <mergeCell ref="BW9:BW10"/>
    <mergeCell ref="BU7:BU8"/>
    <mergeCell ref="BU9:BU10"/>
    <mergeCell ref="CD7:CD8"/>
    <mergeCell ref="CA9:CA10"/>
    <mergeCell ref="CD9:CD10"/>
    <mergeCell ref="BV7:BV8"/>
    <mergeCell ref="BW6:CA6"/>
    <mergeCell ref="CE9:CF9"/>
    <mergeCell ref="CA7:CA8"/>
    <mergeCell ref="BW7:BW8"/>
    <mergeCell ref="AV7:AV10"/>
    <mergeCell ref="L9:L10"/>
    <mergeCell ref="R9:R10"/>
    <mergeCell ref="B7:B8"/>
    <mergeCell ref="A7:A8"/>
    <mergeCell ref="AB9:AB10"/>
    <mergeCell ref="AC9:AC10"/>
    <mergeCell ref="AE9:AE10"/>
    <mergeCell ref="AF9:AF10"/>
    <mergeCell ref="B9:B10"/>
    <mergeCell ref="I7:I8"/>
    <mergeCell ref="G7:G8"/>
    <mergeCell ref="G9:G10"/>
    <mergeCell ref="S9:S10"/>
    <mergeCell ref="W9:Z9"/>
    <mergeCell ref="T9:V9"/>
    <mergeCell ref="S7:S8"/>
    <mergeCell ref="K9:K10"/>
    <mergeCell ref="D9:E10"/>
    <mergeCell ref="D7:E8"/>
    <mergeCell ref="C9:C10"/>
    <mergeCell ref="C7:C8"/>
    <mergeCell ref="P9:P10"/>
    <mergeCell ref="M9:M10"/>
    <mergeCell ref="A9:A10"/>
    <mergeCell ref="Q7:Q8"/>
    <mergeCell ref="Q9:Q10"/>
    <mergeCell ref="AD7:AD8"/>
    <mergeCell ref="A1:CG1"/>
    <mergeCell ref="A6:D6"/>
    <mergeCell ref="AH7:AH8"/>
    <mergeCell ref="AI7:AI8"/>
    <mergeCell ref="AR7:AR8"/>
    <mergeCell ref="J7:J8"/>
    <mergeCell ref="K7:K8"/>
    <mergeCell ref="L7:L8"/>
    <mergeCell ref="M7:M8"/>
    <mergeCell ref="N7:N8"/>
    <mergeCell ref="AE7:AE8"/>
    <mergeCell ref="AF7:AF8"/>
    <mergeCell ref="AG7:AG8"/>
    <mergeCell ref="R7:R8"/>
    <mergeCell ref="AQ7:AQ8"/>
    <mergeCell ref="W7:Z8"/>
    <mergeCell ref="BF7:BF8"/>
    <mergeCell ref="A2:CG2"/>
    <mergeCell ref="AW7:AW10"/>
    <mergeCell ref="AH9:AH10"/>
    <mergeCell ref="A4:CG4"/>
    <mergeCell ref="H7:H8"/>
    <mergeCell ref="T7:V7"/>
    <mergeCell ref="AG9:AG10"/>
    <mergeCell ref="AJ7:AJ8"/>
    <mergeCell ref="AI9:AI10"/>
    <mergeCell ref="AL9:AL10"/>
    <mergeCell ref="AM7:AM8"/>
    <mergeCell ref="AN7:AN8"/>
    <mergeCell ref="P7:P8"/>
    <mergeCell ref="I9:I10"/>
    <mergeCell ref="J9:J10"/>
    <mergeCell ref="AZ7:BA7"/>
    <mergeCell ref="BB7:BC7"/>
    <mergeCell ref="CG7:CG8"/>
    <mergeCell ref="H9:H10"/>
    <mergeCell ref="A5:CG5"/>
    <mergeCell ref="T8:V8"/>
    <mergeCell ref="AB7:AB8"/>
    <mergeCell ref="AC7:AC8"/>
    <mergeCell ref="AL7:AL8"/>
    <mergeCell ref="BE7:BE8"/>
    <mergeCell ref="BH9:BH10"/>
    <mergeCell ref="BI7:BI8"/>
    <mergeCell ref="AO7:AO8"/>
    <mergeCell ref="AU7:AU10"/>
    <mergeCell ref="DO9:DO11"/>
    <mergeCell ref="DP9:DP11"/>
    <mergeCell ref="DQ9:DQ11"/>
    <mergeCell ref="DO8:DQ8"/>
    <mergeCell ref="DH10:DH11"/>
    <mergeCell ref="DI10:DI11"/>
    <mergeCell ref="DJ10:DJ11"/>
    <mergeCell ref="DF9:DF11"/>
    <mergeCell ref="BI9:BI10"/>
    <mergeCell ref="BJ7:BJ8"/>
    <mergeCell ref="AX7:AX8"/>
    <mergeCell ref="AY7:AY8"/>
    <mergeCell ref="BG9:BG10"/>
    <mergeCell ref="BG7:BG8"/>
    <mergeCell ref="AS7:AS10"/>
    <mergeCell ref="BK7:BM7"/>
    <mergeCell ref="AX9:AX10"/>
    <mergeCell ref="AY9:AY10"/>
    <mergeCell ref="BE9:BE10"/>
    <mergeCell ref="BF9:BF10"/>
    <mergeCell ref="AT7:AT10"/>
    <mergeCell ref="BH7:BH8"/>
  </mergeCells>
  <phoneticPr fontId="2" type="noConversion"/>
  <dataValidations xWindow="513" yWindow="579" count="2">
    <dataValidation allowBlank="1" showDropDown="1" showInputMessage="1" showErrorMessage="1" sqref="AS45:AW45 AS1:AW10"/>
    <dataValidation allowBlank="1" showInputMessage="1" showErrorMessage="1" prompt="សំរាប់តែអ្នកចូលតែប៉ុណ្ណោះ!!!" sqref="DC12:DE44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44"/>
  <sheetViews>
    <sheetView view="pageBreakPreview" zoomScale="80" zoomScaleNormal="90" zoomScaleSheetLayoutView="80" workbookViewId="0">
      <pane xSplit="19" ySplit="11" topLeftCell="T12" activePane="bottomRight" state="frozen"/>
      <selection activeCell="B12" sqref="B12"/>
      <selection pane="topRight" activeCell="B12" sqref="B12"/>
      <selection pane="bottomLeft" activeCell="B12" sqref="B12"/>
      <selection pane="bottomRight" activeCell="A12" sqref="A12:XFD42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200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305</v>
      </c>
      <c r="C12" s="80" t="s">
        <v>1098</v>
      </c>
      <c r="D12" s="80" t="s">
        <v>583</v>
      </c>
      <c r="E12" s="80" t="s">
        <v>584</v>
      </c>
      <c r="F12" s="103" t="s">
        <v>233</v>
      </c>
      <c r="G12" s="80" t="s">
        <v>224</v>
      </c>
      <c r="H12" s="104">
        <v>44685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24</v>
      </c>
      <c r="O12" s="106">
        <v>2</v>
      </c>
      <c r="P12" s="106">
        <v>0</v>
      </c>
      <c r="Q12" s="106">
        <v>0</v>
      </c>
      <c r="R12" s="106" t="s">
        <v>527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15.692307692307692</v>
      </c>
      <c r="AF12" s="108">
        <v>0</v>
      </c>
      <c r="AG12" s="108">
        <v>188.30769230769229</v>
      </c>
      <c r="AH12" s="108">
        <v>203.99999999999997</v>
      </c>
      <c r="AI12" s="107"/>
      <c r="AJ12" s="107">
        <v>203.99999999999997</v>
      </c>
      <c r="AK12" s="107"/>
      <c r="AL12" s="109">
        <v>10</v>
      </c>
      <c r="AM12" s="107">
        <v>6.4615384615384617</v>
      </c>
      <c r="AN12" s="107">
        <v>0</v>
      </c>
      <c r="AO12" s="107">
        <v>0</v>
      </c>
      <c r="AP12" s="107">
        <v>0</v>
      </c>
      <c r="AQ12" s="107">
        <v>0</v>
      </c>
      <c r="AR12" s="107">
        <v>13.846153846153845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227.84615384615381</v>
      </c>
      <c r="AY12" s="108"/>
      <c r="AZ12" s="110">
        <v>44685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239.85</v>
      </c>
      <c r="BJ12" s="108"/>
      <c r="BK12" s="111">
        <v>1</v>
      </c>
      <c r="BL12" s="111">
        <v>1</v>
      </c>
      <c r="BM12" s="108">
        <v>75</v>
      </c>
      <c r="BN12" s="108">
        <v>160.9925305893814</v>
      </c>
      <c r="BO12" s="189">
        <v>984824.1</v>
      </c>
      <c r="BP12" s="112">
        <v>300000</v>
      </c>
      <c r="BQ12" s="189">
        <v>661035.33059999999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36.840000000000003</v>
      </c>
      <c r="BX12" s="117">
        <v>12.5</v>
      </c>
      <c r="BY12" s="117"/>
      <c r="BZ12" s="117">
        <v>102</v>
      </c>
      <c r="CA12" s="117"/>
      <c r="CB12" s="202">
        <v>5.78</v>
      </c>
      <c r="CC12" s="117">
        <v>1</v>
      </c>
      <c r="CD12" s="108">
        <v>180.41</v>
      </c>
      <c r="CE12" s="114">
        <v>180</v>
      </c>
      <c r="CF12" s="115">
        <v>1600</v>
      </c>
      <c r="CG12" s="116"/>
      <c r="CI12" s="119">
        <v>1</v>
      </c>
      <c r="CJ12" s="119">
        <v>1</v>
      </c>
      <c r="CK12" s="119">
        <v>1</v>
      </c>
      <c r="CL12" s="119">
        <v>1</v>
      </c>
      <c r="CM12" s="119">
        <v>0</v>
      </c>
      <c r="CN12" s="119">
        <v>0</v>
      </c>
      <c r="CO12" s="119">
        <v>0</v>
      </c>
      <c r="CP12" s="119">
        <v>1</v>
      </c>
      <c r="CQ12" s="119">
        <v>1</v>
      </c>
      <c r="CR12" s="119">
        <v>1</v>
      </c>
      <c r="CT12" s="127">
        <v>0</v>
      </c>
      <c r="CU12" s="128"/>
      <c r="CV12" s="129">
        <v>0</v>
      </c>
      <c r="CW12" s="129">
        <v>0</v>
      </c>
      <c r="CX12" s="129" t="s">
        <v>527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13.846153846153845</v>
      </c>
      <c r="DL12" s="118">
        <v>0</v>
      </c>
      <c r="DM12" s="118">
        <v>0</v>
      </c>
      <c r="DO12" s="197">
        <v>0</v>
      </c>
      <c r="DP12" s="197">
        <v>0</v>
      </c>
      <c r="DQ12" s="198">
        <v>289.19</v>
      </c>
      <c r="DR12" s="197">
        <v>1189438.47</v>
      </c>
      <c r="DS12" s="197">
        <v>1189438.47</v>
      </c>
      <c r="DT12" s="200">
        <v>5.78</v>
      </c>
      <c r="DU12" s="118">
        <v>23788.769400000001</v>
      </c>
    </row>
    <row r="13" spans="1:125" s="118" customFormat="1" ht="33" customHeight="1" thickBot="1">
      <c r="A13" s="22">
        <v>2</v>
      </c>
      <c r="B13" s="80" t="s">
        <v>306</v>
      </c>
      <c r="C13" s="80" t="s">
        <v>1110</v>
      </c>
      <c r="D13" s="80" t="s">
        <v>607</v>
      </c>
      <c r="E13" s="80" t="s">
        <v>608</v>
      </c>
      <c r="F13" s="103" t="s">
        <v>233</v>
      </c>
      <c r="G13" s="80" t="s">
        <v>1068</v>
      </c>
      <c r="H13" s="104">
        <v>44736</v>
      </c>
      <c r="I13" s="105">
        <v>204</v>
      </c>
      <c r="J13" s="106">
        <v>26</v>
      </c>
      <c r="K13" s="106">
        <v>1</v>
      </c>
      <c r="L13" s="106">
        <v>0</v>
      </c>
      <c r="M13" s="106">
        <v>0</v>
      </c>
      <c r="N13" s="106">
        <v>25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196.15384615384613</v>
      </c>
      <c r="AH13" s="108">
        <v>196.15384615384613</v>
      </c>
      <c r="AI13" s="107"/>
      <c r="AJ13" s="107">
        <v>196.15384615384613</v>
      </c>
      <c r="AK13" s="107"/>
      <c r="AL13" s="109">
        <v>10</v>
      </c>
      <c r="AM13" s="107">
        <v>6.7307692307692308</v>
      </c>
      <c r="AN13" s="107">
        <v>0</v>
      </c>
      <c r="AO13" s="107">
        <v>0</v>
      </c>
      <c r="AP13" s="107">
        <v>0</v>
      </c>
      <c r="AQ13" s="107">
        <v>0</v>
      </c>
      <c r="AR13" s="107">
        <v>14.423076923076922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220.57692307692307</v>
      </c>
      <c r="AY13" s="108"/>
      <c r="AZ13" s="110">
        <v>44736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0</v>
      </c>
      <c r="BI13" s="108">
        <v>232.58</v>
      </c>
      <c r="BJ13" s="108"/>
      <c r="BK13" s="111">
        <v>1</v>
      </c>
      <c r="BL13" s="111">
        <v>1</v>
      </c>
      <c r="BM13" s="108">
        <v>75</v>
      </c>
      <c r="BN13" s="108">
        <v>154.5962175353142</v>
      </c>
      <c r="BO13" s="189">
        <v>954973.4800000001</v>
      </c>
      <c r="BP13" s="112">
        <v>300000</v>
      </c>
      <c r="BQ13" s="189">
        <v>634772.06920000014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13</v>
      </c>
      <c r="BY13" s="117"/>
      <c r="BZ13" s="117">
        <v>94.15</v>
      </c>
      <c r="CA13" s="117"/>
      <c r="CB13" s="202">
        <v>4.91</v>
      </c>
      <c r="CC13" s="117">
        <v>1</v>
      </c>
      <c r="CD13" s="108">
        <v>145.52000000000001</v>
      </c>
      <c r="CE13" s="114">
        <v>145</v>
      </c>
      <c r="CF13" s="115">
        <v>2100</v>
      </c>
      <c r="CG13" s="116"/>
      <c r="CI13" s="119">
        <v>1</v>
      </c>
      <c r="CJ13" s="119">
        <v>0</v>
      </c>
      <c r="CK13" s="119">
        <v>2</v>
      </c>
      <c r="CL13" s="119">
        <v>0</v>
      </c>
      <c r="CM13" s="119">
        <v>1</v>
      </c>
      <c r="CN13" s="119">
        <v>0</v>
      </c>
      <c r="CO13" s="119">
        <v>1</v>
      </c>
      <c r="CP13" s="119">
        <v>0</v>
      </c>
      <c r="CQ13" s="119">
        <v>0</v>
      </c>
      <c r="CR13" s="119">
        <v>1</v>
      </c>
      <c r="CT13" s="127">
        <v>0</v>
      </c>
      <c r="CU13" s="128"/>
      <c r="CV13" s="129">
        <v>0</v>
      </c>
      <c r="CW13" s="129" t="s">
        <v>525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14.423076923076922</v>
      </c>
      <c r="DL13" s="118">
        <v>0</v>
      </c>
      <c r="DM13" s="118">
        <v>0</v>
      </c>
      <c r="DO13" s="197">
        <v>0</v>
      </c>
      <c r="DP13" s="197">
        <v>0</v>
      </c>
      <c r="DQ13" s="198">
        <v>245.58</v>
      </c>
      <c r="DR13" s="197">
        <v>1010070.54</v>
      </c>
      <c r="DS13" s="197">
        <v>1010070.54</v>
      </c>
      <c r="DT13" s="200">
        <v>4.91</v>
      </c>
      <c r="DU13" s="118">
        <v>20201.410800000001</v>
      </c>
    </row>
    <row r="14" spans="1:125" s="118" customFormat="1" ht="33" customHeight="1" thickBot="1">
      <c r="A14" s="22">
        <v>3</v>
      </c>
      <c r="B14" s="80" t="s">
        <v>307</v>
      </c>
      <c r="C14" s="80" t="s">
        <v>1111</v>
      </c>
      <c r="D14" s="80" t="s">
        <v>609</v>
      </c>
      <c r="E14" s="80" t="s">
        <v>610</v>
      </c>
      <c r="F14" s="103" t="s">
        <v>233</v>
      </c>
      <c r="G14" s="80" t="s">
        <v>1068</v>
      </c>
      <c r="H14" s="104">
        <v>44749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26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204</v>
      </c>
      <c r="AH14" s="108">
        <v>204</v>
      </c>
      <c r="AI14" s="107"/>
      <c r="AJ14" s="107">
        <v>204</v>
      </c>
      <c r="AK14" s="107"/>
      <c r="AL14" s="109">
        <v>10</v>
      </c>
      <c r="AM14" s="107">
        <v>7</v>
      </c>
      <c r="AN14" s="107">
        <v>0</v>
      </c>
      <c r="AO14" s="107">
        <v>0</v>
      </c>
      <c r="AP14" s="107">
        <v>0</v>
      </c>
      <c r="AQ14" s="107">
        <v>0</v>
      </c>
      <c r="AR14" s="107">
        <v>14.999999999999998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229</v>
      </c>
      <c r="AY14" s="108"/>
      <c r="AZ14" s="110">
        <v>44749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0</v>
      </c>
      <c r="BI14" s="108">
        <v>241</v>
      </c>
      <c r="BJ14" s="108"/>
      <c r="BK14" s="111">
        <v>0</v>
      </c>
      <c r="BL14" s="111">
        <v>0</v>
      </c>
      <c r="BM14" s="108">
        <v>0</v>
      </c>
      <c r="BN14" s="108">
        <v>235.27989527520702</v>
      </c>
      <c r="BO14" s="189">
        <v>990059.25</v>
      </c>
      <c r="BP14" s="112">
        <v>0</v>
      </c>
      <c r="BQ14" s="189">
        <v>966059.25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37.35</v>
      </c>
      <c r="BX14" s="117">
        <v>13.5</v>
      </c>
      <c r="BY14" s="117"/>
      <c r="BZ14" s="117">
        <v>102</v>
      </c>
      <c r="CA14" s="117"/>
      <c r="CB14" s="202">
        <v>5.83</v>
      </c>
      <c r="CC14" s="117">
        <v>1</v>
      </c>
      <c r="CD14" s="108">
        <v>183.02</v>
      </c>
      <c r="CE14" s="114">
        <v>183</v>
      </c>
      <c r="CF14" s="115">
        <v>100</v>
      </c>
      <c r="CG14" s="116"/>
      <c r="CI14" s="119">
        <v>1</v>
      </c>
      <c r="CJ14" s="119">
        <v>1</v>
      </c>
      <c r="CK14" s="119">
        <v>1</v>
      </c>
      <c r="CL14" s="119">
        <v>1</v>
      </c>
      <c r="CM14" s="119">
        <v>0</v>
      </c>
      <c r="CN14" s="119">
        <v>3</v>
      </c>
      <c r="CO14" s="119">
        <v>0</v>
      </c>
      <c r="CP14" s="119">
        <v>0</v>
      </c>
      <c r="CQ14" s="119">
        <v>0</v>
      </c>
      <c r="CR14" s="119">
        <v>1</v>
      </c>
      <c r="CT14" s="127">
        <v>0</v>
      </c>
      <c r="CU14" s="128"/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0.125</v>
      </c>
      <c r="DJ14" s="80">
        <v>0</v>
      </c>
      <c r="DK14" s="191">
        <v>14.999999999999998</v>
      </c>
      <c r="DL14" s="118">
        <v>0</v>
      </c>
      <c r="DM14" s="118">
        <v>0</v>
      </c>
      <c r="DO14" s="197">
        <v>0</v>
      </c>
      <c r="DP14" s="197">
        <v>0.125</v>
      </c>
      <c r="DQ14" s="198">
        <v>291.97500000000002</v>
      </c>
      <c r="DR14" s="197">
        <v>1200893.175</v>
      </c>
      <c r="DS14" s="197">
        <v>1200000</v>
      </c>
      <c r="DT14" s="200">
        <v>5.83</v>
      </c>
      <c r="DU14" s="118">
        <v>24000</v>
      </c>
    </row>
    <row r="15" spans="1:125" s="118" customFormat="1" ht="33" customHeight="1" thickBot="1">
      <c r="A15" s="22">
        <v>4</v>
      </c>
      <c r="B15" s="80" t="s">
        <v>308</v>
      </c>
      <c r="C15" s="80" t="s">
        <v>1113</v>
      </c>
      <c r="D15" s="80" t="s">
        <v>613</v>
      </c>
      <c r="E15" s="80" t="s">
        <v>614</v>
      </c>
      <c r="F15" s="103" t="s">
        <v>233</v>
      </c>
      <c r="G15" s="80" t="s">
        <v>1068</v>
      </c>
      <c r="H15" s="104">
        <v>44756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44756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12</v>
      </c>
      <c r="BF15" s="117"/>
      <c r="BG15" s="117"/>
      <c r="BH15" s="108">
        <v>0</v>
      </c>
      <c r="BI15" s="108">
        <v>241</v>
      </c>
      <c r="BJ15" s="108"/>
      <c r="BK15" s="111">
        <v>1</v>
      </c>
      <c r="BL15" s="111">
        <v>2</v>
      </c>
      <c r="BM15" s="108">
        <v>112.5</v>
      </c>
      <c r="BN15" s="108">
        <v>125.68526308572821</v>
      </c>
      <c r="BO15" s="189">
        <v>989546</v>
      </c>
      <c r="BP15" s="112">
        <v>450000</v>
      </c>
      <c r="BQ15" s="189">
        <v>516063.69023000001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30.964500000000001</v>
      </c>
      <c r="BX15" s="117">
        <v>13.5</v>
      </c>
      <c r="BY15" s="117"/>
      <c r="BZ15" s="117">
        <v>102</v>
      </c>
      <c r="CA15" s="117"/>
      <c r="CB15" s="202">
        <v>5.7</v>
      </c>
      <c r="CC15" s="117">
        <v>1</v>
      </c>
      <c r="CD15" s="108">
        <v>176.76</v>
      </c>
      <c r="CE15" s="114">
        <v>176</v>
      </c>
      <c r="CF15" s="115">
        <v>3000</v>
      </c>
      <c r="CG15" s="116"/>
      <c r="CI15" s="119">
        <v>1</v>
      </c>
      <c r="CJ15" s="119">
        <v>1</v>
      </c>
      <c r="CK15" s="119">
        <v>1</v>
      </c>
      <c r="CL15" s="119">
        <v>0</v>
      </c>
      <c r="CM15" s="119">
        <v>1</v>
      </c>
      <c r="CN15" s="119">
        <v>1</v>
      </c>
      <c r="CO15" s="119">
        <v>1</v>
      </c>
      <c r="CP15" s="119">
        <v>1</v>
      </c>
      <c r="CQ15" s="119">
        <v>0</v>
      </c>
      <c r="CR15" s="119">
        <v>0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0</v>
      </c>
      <c r="DQ15" s="198">
        <v>285.46449999999999</v>
      </c>
      <c r="DR15" s="197">
        <v>1174115.4885</v>
      </c>
      <c r="DS15" s="197">
        <v>1174115.4885</v>
      </c>
      <c r="DT15" s="200">
        <v>5.7</v>
      </c>
      <c r="DU15" s="118">
        <v>23482.30977</v>
      </c>
    </row>
    <row r="16" spans="1:125" s="118" customFormat="1" ht="33" customHeight="1" thickBot="1">
      <c r="A16" s="22">
        <v>5</v>
      </c>
      <c r="B16" s="80" t="s">
        <v>309</v>
      </c>
      <c r="C16" s="80" t="s">
        <v>1123</v>
      </c>
      <c r="D16" s="80" t="s">
        <v>633</v>
      </c>
      <c r="E16" s="80" t="s">
        <v>634</v>
      </c>
      <c r="F16" s="103" t="s">
        <v>233</v>
      </c>
      <c r="G16" s="80" t="s">
        <v>1068</v>
      </c>
      <c r="H16" s="104">
        <v>44779</v>
      </c>
      <c r="I16" s="105">
        <v>204</v>
      </c>
      <c r="J16" s="106">
        <v>26</v>
      </c>
      <c r="K16" s="106">
        <v>0</v>
      </c>
      <c r="L16" s="106">
        <v>0</v>
      </c>
      <c r="M16" s="106">
        <v>0</v>
      </c>
      <c r="N16" s="106">
        <v>25.5</v>
      </c>
      <c r="O16" s="106">
        <v>0.5</v>
      </c>
      <c r="P16" s="106">
        <v>0</v>
      </c>
      <c r="Q16" s="106">
        <v>0</v>
      </c>
      <c r="R16" s="106" t="s">
        <v>524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3.9230769230769229</v>
      </c>
      <c r="AF16" s="108">
        <v>0</v>
      </c>
      <c r="AG16" s="108">
        <v>200.07692307692307</v>
      </c>
      <c r="AH16" s="108">
        <v>204</v>
      </c>
      <c r="AI16" s="107"/>
      <c r="AJ16" s="107">
        <v>204</v>
      </c>
      <c r="AK16" s="107"/>
      <c r="AL16" s="109">
        <v>10</v>
      </c>
      <c r="AM16" s="107">
        <v>6.865384615384615</v>
      </c>
      <c r="AN16" s="107">
        <v>0</v>
      </c>
      <c r="AO16" s="107">
        <v>0</v>
      </c>
      <c r="AP16" s="107">
        <v>0</v>
      </c>
      <c r="AQ16" s="107">
        <v>0</v>
      </c>
      <c r="AR16" s="107">
        <v>14.71153846153846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228.71153846153845</v>
      </c>
      <c r="AY16" s="108"/>
      <c r="AZ16" s="110">
        <v>44779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237.71</v>
      </c>
      <c r="BJ16" s="108"/>
      <c r="BK16" s="111">
        <v>0</v>
      </c>
      <c r="BL16" s="111">
        <v>0</v>
      </c>
      <c r="BM16" s="108">
        <v>0</v>
      </c>
      <c r="BN16" s="108">
        <v>232.68224315635658</v>
      </c>
      <c r="BO16" s="189">
        <v>976037.26</v>
      </c>
      <c r="BP16" s="112">
        <v>0</v>
      </c>
      <c r="BQ16" s="189">
        <v>955393.29040000006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13.25</v>
      </c>
      <c r="BY16" s="117"/>
      <c r="BZ16" s="117">
        <v>102</v>
      </c>
      <c r="CA16" s="117"/>
      <c r="CB16" s="202">
        <v>5.01</v>
      </c>
      <c r="CC16" s="117">
        <v>1</v>
      </c>
      <c r="CD16" s="108">
        <v>142.94999999999999</v>
      </c>
      <c r="CE16" s="114">
        <v>142</v>
      </c>
      <c r="CF16" s="115">
        <v>3800</v>
      </c>
      <c r="CG16" s="116"/>
      <c r="CI16" s="119">
        <v>1</v>
      </c>
      <c r="CJ16" s="119">
        <v>0</v>
      </c>
      <c r="CK16" s="119">
        <v>2</v>
      </c>
      <c r="CL16" s="119">
        <v>0</v>
      </c>
      <c r="CM16" s="119">
        <v>0</v>
      </c>
      <c r="CN16" s="119">
        <v>2</v>
      </c>
      <c r="CO16" s="119">
        <v>1</v>
      </c>
      <c r="CP16" s="119">
        <v>1</v>
      </c>
      <c r="CQ16" s="119">
        <v>1</v>
      </c>
      <c r="CR16" s="119">
        <v>3</v>
      </c>
      <c r="CT16" s="127">
        <v>0</v>
      </c>
      <c r="CU16" s="128"/>
      <c r="CV16" s="129">
        <v>0</v>
      </c>
      <c r="CW16" s="129">
        <v>0</v>
      </c>
      <c r="CX16" s="129" t="s">
        <v>524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14.71153846153846</v>
      </c>
      <c r="DL16" s="118">
        <v>0</v>
      </c>
      <c r="DM16" s="118">
        <v>0</v>
      </c>
      <c r="DO16" s="197">
        <v>0</v>
      </c>
      <c r="DP16" s="197">
        <v>0</v>
      </c>
      <c r="DQ16" s="198">
        <v>250.96</v>
      </c>
      <c r="DR16" s="197">
        <v>1032198.48</v>
      </c>
      <c r="DS16" s="197">
        <v>1032198.48</v>
      </c>
      <c r="DT16" s="200">
        <v>5.01</v>
      </c>
      <c r="DU16" s="118">
        <v>20643.9696</v>
      </c>
    </row>
    <row r="17" spans="1:125" s="118" customFormat="1" ht="33" customHeight="1" thickBot="1">
      <c r="A17" s="22">
        <v>6</v>
      </c>
      <c r="B17" s="80" t="s">
        <v>310</v>
      </c>
      <c r="C17" s="80" t="s">
        <v>1143</v>
      </c>
      <c r="D17" s="80" t="s">
        <v>673</v>
      </c>
      <c r="E17" s="80" t="s">
        <v>674</v>
      </c>
      <c r="F17" s="103" t="s">
        <v>233</v>
      </c>
      <c r="G17" s="80" t="s">
        <v>1068</v>
      </c>
      <c r="H17" s="104">
        <v>44796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204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7</v>
      </c>
      <c r="AN17" s="107">
        <v>0</v>
      </c>
      <c r="AO17" s="107">
        <v>0</v>
      </c>
      <c r="AP17" s="107">
        <v>0</v>
      </c>
      <c r="AQ17" s="107">
        <v>0</v>
      </c>
      <c r="AR17" s="107">
        <v>14.999999999999998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229</v>
      </c>
      <c r="AY17" s="108"/>
      <c r="AZ17" s="110">
        <v>44796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0</v>
      </c>
      <c r="BI17" s="108">
        <v>238</v>
      </c>
      <c r="BJ17" s="108"/>
      <c r="BK17" s="111">
        <v>0</v>
      </c>
      <c r="BL17" s="111">
        <v>0</v>
      </c>
      <c r="BM17" s="108">
        <v>0</v>
      </c>
      <c r="BN17" s="108">
        <v>232.96142474427666</v>
      </c>
      <c r="BO17" s="189">
        <v>977228</v>
      </c>
      <c r="BP17" s="112">
        <v>0</v>
      </c>
      <c r="BQ17" s="189">
        <v>956539.61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13.5</v>
      </c>
      <c r="BY17" s="117"/>
      <c r="BZ17" s="117">
        <v>102</v>
      </c>
      <c r="CA17" s="117"/>
      <c r="CB17" s="202">
        <v>5.03</v>
      </c>
      <c r="CC17" s="117">
        <v>1</v>
      </c>
      <c r="CD17" s="108">
        <v>143.47</v>
      </c>
      <c r="CE17" s="114">
        <v>143</v>
      </c>
      <c r="CF17" s="115">
        <v>1900</v>
      </c>
      <c r="CG17" s="116"/>
      <c r="CI17" s="119">
        <v>1</v>
      </c>
      <c r="CJ17" s="119">
        <v>0</v>
      </c>
      <c r="CK17" s="119">
        <v>2</v>
      </c>
      <c r="CL17" s="119">
        <v>0</v>
      </c>
      <c r="CM17" s="119">
        <v>0</v>
      </c>
      <c r="CN17" s="119">
        <v>3</v>
      </c>
      <c r="CO17" s="119">
        <v>0</v>
      </c>
      <c r="CP17" s="119">
        <v>1</v>
      </c>
      <c r="CQ17" s="119">
        <v>1</v>
      </c>
      <c r="CR17" s="119">
        <v>4</v>
      </c>
      <c r="CT17" s="127">
        <v>0</v>
      </c>
      <c r="CU17" s="128"/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14.999999999999998</v>
      </c>
      <c r="DL17" s="118">
        <v>0</v>
      </c>
      <c r="DM17" s="118">
        <v>0</v>
      </c>
      <c r="DO17" s="197">
        <v>0</v>
      </c>
      <c r="DP17" s="197">
        <v>0</v>
      </c>
      <c r="DQ17" s="198">
        <v>251.5</v>
      </c>
      <c r="DR17" s="197">
        <v>1034419.5</v>
      </c>
      <c r="DS17" s="197">
        <v>1034419.5</v>
      </c>
      <c r="DT17" s="200">
        <v>5.03</v>
      </c>
      <c r="DU17" s="118">
        <v>20688.39</v>
      </c>
    </row>
    <row r="18" spans="1:125" s="118" customFormat="1" ht="33" customHeight="1" thickBot="1">
      <c r="A18" s="22">
        <v>7</v>
      </c>
      <c r="B18" s="80" t="s">
        <v>311</v>
      </c>
      <c r="C18" s="80" t="s">
        <v>1162</v>
      </c>
      <c r="D18" s="80" t="s">
        <v>711</v>
      </c>
      <c r="E18" s="80" t="s">
        <v>712</v>
      </c>
      <c r="F18" s="103" t="s">
        <v>233</v>
      </c>
      <c r="G18" s="80" t="s">
        <v>1068</v>
      </c>
      <c r="H18" s="104">
        <v>44916</v>
      </c>
      <c r="I18" s="105">
        <v>204</v>
      </c>
      <c r="J18" s="106">
        <v>26</v>
      </c>
      <c r="K18" s="106">
        <v>1</v>
      </c>
      <c r="L18" s="106">
        <v>0</v>
      </c>
      <c r="M18" s="106">
        <v>0</v>
      </c>
      <c r="N18" s="106">
        <v>23.5</v>
      </c>
      <c r="O18" s="106">
        <v>1.5</v>
      </c>
      <c r="P18" s="106">
        <v>0</v>
      </c>
      <c r="Q18" s="106">
        <v>0</v>
      </c>
      <c r="R18" s="106" t="s">
        <v>529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11.769230769230768</v>
      </c>
      <c r="AF18" s="108">
        <v>0</v>
      </c>
      <c r="AG18" s="108">
        <v>184.38461538461539</v>
      </c>
      <c r="AH18" s="108">
        <v>196.15384615384616</v>
      </c>
      <c r="AI18" s="107"/>
      <c r="AJ18" s="107">
        <v>196.15384615384616</v>
      </c>
      <c r="AK18" s="107"/>
      <c r="AL18" s="109">
        <v>10</v>
      </c>
      <c r="AM18" s="107">
        <v>6.3269230769230766</v>
      </c>
      <c r="AN18" s="107">
        <v>0</v>
      </c>
      <c r="AO18" s="107">
        <v>0</v>
      </c>
      <c r="AP18" s="107">
        <v>0</v>
      </c>
      <c r="AQ18" s="107">
        <v>0</v>
      </c>
      <c r="AR18" s="107">
        <v>13.557692307692307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219.71153846153845</v>
      </c>
      <c r="AY18" s="108"/>
      <c r="AZ18" s="110">
        <v>44916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0</v>
      </c>
      <c r="BI18" s="108">
        <v>228.71</v>
      </c>
      <c r="BJ18" s="108"/>
      <c r="BK18" s="111">
        <v>0</v>
      </c>
      <c r="BL18" s="111">
        <v>1</v>
      </c>
      <c r="BM18" s="108">
        <v>37.5</v>
      </c>
      <c r="BN18" s="108">
        <v>187.35067959084267</v>
      </c>
      <c r="BO18" s="189">
        <v>939083.26</v>
      </c>
      <c r="BP18" s="112">
        <v>150000</v>
      </c>
      <c r="BQ18" s="189">
        <v>769261.89040000003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0</v>
      </c>
      <c r="BX18" s="117">
        <v>12.25</v>
      </c>
      <c r="BY18" s="117"/>
      <c r="BZ18" s="117">
        <v>94.15</v>
      </c>
      <c r="CA18" s="117"/>
      <c r="CB18" s="202">
        <v>4.8099999999999996</v>
      </c>
      <c r="CC18" s="117">
        <v>1</v>
      </c>
      <c r="CD18" s="108">
        <v>141</v>
      </c>
      <c r="CE18" s="114">
        <v>141</v>
      </c>
      <c r="CF18" s="115">
        <v>0</v>
      </c>
      <c r="CG18" s="116"/>
      <c r="CI18" s="119">
        <v>1</v>
      </c>
      <c r="CJ18" s="119">
        <v>0</v>
      </c>
      <c r="CK18" s="119">
        <v>2</v>
      </c>
      <c r="CL18" s="119">
        <v>0</v>
      </c>
      <c r="CM18" s="119">
        <v>0</v>
      </c>
      <c r="CN18" s="119">
        <v>1</v>
      </c>
      <c r="CO18" s="119">
        <v>0</v>
      </c>
      <c r="CP18" s="119">
        <v>0</v>
      </c>
      <c r="CQ18" s="119">
        <v>0</v>
      </c>
      <c r="CR18" s="119">
        <v>0</v>
      </c>
      <c r="CT18" s="127">
        <v>0</v>
      </c>
      <c r="CU18" s="128"/>
      <c r="CV18" s="129">
        <v>0</v>
      </c>
      <c r="CW18" s="129" t="s">
        <v>525</v>
      </c>
      <c r="CX18" s="129" t="s">
        <v>529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13.557692307692307</v>
      </c>
      <c r="DL18" s="118">
        <v>0</v>
      </c>
      <c r="DM18" s="118">
        <v>0</v>
      </c>
      <c r="DO18" s="197">
        <v>0</v>
      </c>
      <c r="DP18" s="197">
        <v>0</v>
      </c>
      <c r="DQ18" s="198">
        <v>240.96</v>
      </c>
      <c r="DR18" s="197">
        <v>991068.48</v>
      </c>
      <c r="DS18" s="197">
        <v>991068.48</v>
      </c>
      <c r="DT18" s="200">
        <v>4.8099999999999996</v>
      </c>
      <c r="DU18" s="118">
        <v>19821.369600000002</v>
      </c>
    </row>
    <row r="19" spans="1:125" s="118" customFormat="1" ht="33" customHeight="1" thickBot="1">
      <c r="A19" s="22">
        <v>8</v>
      </c>
      <c r="B19" s="80" t="s">
        <v>312</v>
      </c>
      <c r="C19" s="80" t="s">
        <v>1163</v>
      </c>
      <c r="D19" s="80" t="s">
        <v>713</v>
      </c>
      <c r="E19" s="80" t="s">
        <v>714</v>
      </c>
      <c r="F19" s="103" t="s">
        <v>233</v>
      </c>
      <c r="G19" s="80" t="s">
        <v>1068</v>
      </c>
      <c r="H19" s="104">
        <v>44921</v>
      </c>
      <c r="I19" s="105">
        <v>204</v>
      </c>
      <c r="J19" s="106">
        <v>26</v>
      </c>
      <c r="K19" s="106">
        <v>1</v>
      </c>
      <c r="L19" s="106">
        <v>0</v>
      </c>
      <c r="M19" s="106">
        <v>0</v>
      </c>
      <c r="N19" s="106">
        <v>24.5</v>
      </c>
      <c r="O19" s="106">
        <v>0.5</v>
      </c>
      <c r="P19" s="106">
        <v>0</v>
      </c>
      <c r="Q19" s="106">
        <v>0</v>
      </c>
      <c r="R19" s="106" t="s">
        <v>524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3.9230769230769229</v>
      </c>
      <c r="AF19" s="108">
        <v>0</v>
      </c>
      <c r="AG19" s="108">
        <v>192.23076923076923</v>
      </c>
      <c r="AH19" s="108">
        <v>196.15384615384616</v>
      </c>
      <c r="AI19" s="107"/>
      <c r="AJ19" s="107">
        <v>196.15384615384616</v>
      </c>
      <c r="AK19" s="107"/>
      <c r="AL19" s="109">
        <v>10</v>
      </c>
      <c r="AM19" s="107">
        <v>6.5961538461538458</v>
      </c>
      <c r="AN19" s="107">
        <v>0</v>
      </c>
      <c r="AO19" s="107">
        <v>0</v>
      </c>
      <c r="AP19" s="107">
        <v>0</v>
      </c>
      <c r="AQ19" s="107">
        <v>0</v>
      </c>
      <c r="AR19" s="107">
        <v>14.134615384615383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220.28846153846155</v>
      </c>
      <c r="AY19" s="108"/>
      <c r="AZ19" s="110">
        <v>44921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9</v>
      </c>
      <c r="BF19" s="117"/>
      <c r="BG19" s="117"/>
      <c r="BH19" s="108">
        <v>0</v>
      </c>
      <c r="BI19" s="108">
        <v>229.29</v>
      </c>
      <c r="BJ19" s="108"/>
      <c r="BK19" s="111">
        <v>1</v>
      </c>
      <c r="BL19" s="111">
        <v>0</v>
      </c>
      <c r="BM19" s="108">
        <v>37.5</v>
      </c>
      <c r="BN19" s="108">
        <v>191.3389234291281</v>
      </c>
      <c r="BO19" s="189">
        <v>955835.74</v>
      </c>
      <c r="BP19" s="112">
        <v>150000</v>
      </c>
      <c r="BQ19" s="189">
        <v>785637.61959999998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12.75</v>
      </c>
      <c r="BY19" s="117"/>
      <c r="BZ19" s="117">
        <v>98.08</v>
      </c>
      <c r="CA19" s="117"/>
      <c r="CB19" s="202">
        <v>4.91</v>
      </c>
      <c r="CC19" s="117">
        <v>1</v>
      </c>
      <c r="CD19" s="108">
        <v>138.05000000000001</v>
      </c>
      <c r="CE19" s="114">
        <v>138</v>
      </c>
      <c r="CF19" s="115">
        <v>200</v>
      </c>
      <c r="CG19" s="116"/>
      <c r="CI19" s="119">
        <v>1</v>
      </c>
      <c r="CJ19" s="119">
        <v>0</v>
      </c>
      <c r="CK19" s="119">
        <v>1</v>
      </c>
      <c r="CL19" s="119">
        <v>1</v>
      </c>
      <c r="CM19" s="119">
        <v>1</v>
      </c>
      <c r="CN19" s="119">
        <v>3</v>
      </c>
      <c r="CO19" s="119">
        <v>0</v>
      </c>
      <c r="CP19" s="119">
        <v>0</v>
      </c>
      <c r="CQ19" s="119">
        <v>0</v>
      </c>
      <c r="CR19" s="119">
        <v>2</v>
      </c>
      <c r="CT19" s="127">
        <v>0</v>
      </c>
      <c r="CU19" s="128"/>
      <c r="CV19" s="129">
        <v>0</v>
      </c>
      <c r="CW19" s="129" t="s">
        <v>525</v>
      </c>
      <c r="CX19" s="129" t="s">
        <v>524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3.5</v>
      </c>
      <c r="DJ19" s="80">
        <v>0</v>
      </c>
      <c r="DK19" s="191">
        <v>14.134615384615383</v>
      </c>
      <c r="DL19" s="118">
        <v>0</v>
      </c>
      <c r="DM19" s="118">
        <v>0</v>
      </c>
      <c r="DO19" s="197">
        <v>0</v>
      </c>
      <c r="DP19" s="197">
        <v>3.5</v>
      </c>
      <c r="DQ19" s="198">
        <v>245.54</v>
      </c>
      <c r="DR19" s="197">
        <v>1009906.02</v>
      </c>
      <c r="DS19" s="197">
        <v>1009906.02</v>
      </c>
      <c r="DT19" s="200">
        <v>4.91</v>
      </c>
      <c r="DU19" s="118">
        <v>20198.1204</v>
      </c>
    </row>
    <row r="20" spans="1:125" s="118" customFormat="1" ht="33" customHeight="1" thickBot="1">
      <c r="A20" s="22">
        <v>9</v>
      </c>
      <c r="B20" s="80" t="s">
        <v>313</v>
      </c>
      <c r="C20" s="80" t="s">
        <v>1183</v>
      </c>
      <c r="D20" s="80" t="s">
        <v>755</v>
      </c>
      <c r="E20" s="80" t="s">
        <v>756</v>
      </c>
      <c r="F20" s="103" t="s">
        <v>233</v>
      </c>
      <c r="G20" s="80" t="s">
        <v>1068</v>
      </c>
      <c r="H20" s="104">
        <v>45001</v>
      </c>
      <c r="I20" s="105">
        <v>204</v>
      </c>
      <c r="J20" s="106">
        <v>26</v>
      </c>
      <c r="K20" s="106">
        <v>0</v>
      </c>
      <c r="L20" s="106">
        <v>0</v>
      </c>
      <c r="M20" s="106">
        <v>0</v>
      </c>
      <c r="N20" s="106">
        <v>26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204</v>
      </c>
      <c r="AH20" s="108">
        <v>204</v>
      </c>
      <c r="AI20" s="107"/>
      <c r="AJ20" s="107">
        <v>204</v>
      </c>
      <c r="AK20" s="107"/>
      <c r="AL20" s="109">
        <v>10</v>
      </c>
      <c r="AM20" s="107">
        <v>7</v>
      </c>
      <c r="AN20" s="107">
        <v>0</v>
      </c>
      <c r="AO20" s="107">
        <v>0</v>
      </c>
      <c r="AP20" s="107">
        <v>0</v>
      </c>
      <c r="AQ20" s="107">
        <v>0</v>
      </c>
      <c r="AR20" s="107">
        <v>14.999999999999998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229</v>
      </c>
      <c r="AY20" s="108"/>
      <c r="AZ20" s="110">
        <v>45001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6</v>
      </c>
      <c r="BF20" s="117"/>
      <c r="BG20" s="117"/>
      <c r="BH20" s="108">
        <v>12</v>
      </c>
      <c r="BI20" s="108">
        <v>247</v>
      </c>
      <c r="BJ20" s="108"/>
      <c r="BK20" s="111">
        <v>1</v>
      </c>
      <c r="BL20" s="111">
        <v>2</v>
      </c>
      <c r="BM20" s="108">
        <v>112.5</v>
      </c>
      <c r="BN20" s="108">
        <v>132.18540428641015</v>
      </c>
      <c r="BO20" s="189">
        <v>1014182</v>
      </c>
      <c r="BP20" s="112">
        <v>450000</v>
      </c>
      <c r="BQ20" s="189">
        <v>542753.27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13.5</v>
      </c>
      <c r="BY20" s="117"/>
      <c r="BZ20" s="117">
        <v>102</v>
      </c>
      <c r="CA20" s="117"/>
      <c r="CB20" s="202">
        <v>5.21</v>
      </c>
      <c r="CC20" s="117">
        <v>1</v>
      </c>
      <c r="CD20" s="108">
        <v>152.29</v>
      </c>
      <c r="CE20" s="114">
        <v>152</v>
      </c>
      <c r="CF20" s="115">
        <v>1200</v>
      </c>
      <c r="CG20" s="116"/>
      <c r="CI20" s="119">
        <v>1</v>
      </c>
      <c r="CJ20" s="119">
        <v>1</v>
      </c>
      <c r="CK20" s="119">
        <v>0</v>
      </c>
      <c r="CL20" s="119">
        <v>0</v>
      </c>
      <c r="CM20" s="119">
        <v>0</v>
      </c>
      <c r="CN20" s="119">
        <v>2</v>
      </c>
      <c r="CO20" s="119">
        <v>0</v>
      </c>
      <c r="CP20" s="119">
        <v>1</v>
      </c>
      <c r="CQ20" s="119">
        <v>0</v>
      </c>
      <c r="CR20" s="119">
        <v>2</v>
      </c>
      <c r="CT20" s="127">
        <v>0</v>
      </c>
      <c r="CU20" s="128"/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14.999999999999998</v>
      </c>
      <c r="DL20" s="118">
        <v>0</v>
      </c>
      <c r="DM20" s="118">
        <v>0</v>
      </c>
      <c r="DO20" s="197">
        <v>0</v>
      </c>
      <c r="DP20" s="197">
        <v>0</v>
      </c>
      <c r="DQ20" s="198">
        <v>260.5</v>
      </c>
      <c r="DR20" s="197">
        <v>1071436.5</v>
      </c>
      <c r="DS20" s="197">
        <v>1071436.5</v>
      </c>
      <c r="DT20" s="200">
        <v>5.21</v>
      </c>
      <c r="DU20" s="118">
        <v>21428.73</v>
      </c>
    </row>
    <row r="21" spans="1:125" s="118" customFormat="1" ht="33" customHeight="1" thickBot="1">
      <c r="A21" s="22">
        <v>10</v>
      </c>
      <c r="B21" s="80" t="s">
        <v>314</v>
      </c>
      <c r="C21" s="80" t="s">
        <v>1192</v>
      </c>
      <c r="D21" s="80" t="s">
        <v>773</v>
      </c>
      <c r="E21" s="80" t="s">
        <v>774</v>
      </c>
      <c r="F21" s="103" t="s">
        <v>233</v>
      </c>
      <c r="G21" s="80" t="s">
        <v>1068</v>
      </c>
      <c r="H21" s="104">
        <v>45001</v>
      </c>
      <c r="I21" s="105">
        <v>204</v>
      </c>
      <c r="J21" s="106">
        <v>26</v>
      </c>
      <c r="K21" s="106">
        <v>0</v>
      </c>
      <c r="L21" s="106">
        <v>0</v>
      </c>
      <c r="M21" s="106">
        <v>0</v>
      </c>
      <c r="N21" s="106">
        <v>26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204</v>
      </c>
      <c r="AH21" s="108">
        <v>204</v>
      </c>
      <c r="AI21" s="107"/>
      <c r="AJ21" s="107">
        <v>204</v>
      </c>
      <c r="AK21" s="107"/>
      <c r="AL21" s="109">
        <v>10</v>
      </c>
      <c r="AM21" s="107">
        <v>7</v>
      </c>
      <c r="AN21" s="107">
        <v>0</v>
      </c>
      <c r="AO21" s="107">
        <v>0</v>
      </c>
      <c r="AP21" s="107">
        <v>0</v>
      </c>
      <c r="AQ21" s="107">
        <v>0</v>
      </c>
      <c r="AR21" s="107">
        <v>14.999999999999998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229</v>
      </c>
      <c r="AY21" s="108"/>
      <c r="AZ21" s="110">
        <v>45001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6</v>
      </c>
      <c r="BF21" s="117"/>
      <c r="BG21" s="117"/>
      <c r="BH21" s="108">
        <v>32</v>
      </c>
      <c r="BI21" s="108">
        <v>267</v>
      </c>
      <c r="BJ21" s="108"/>
      <c r="BK21" s="111">
        <v>0</v>
      </c>
      <c r="BL21" s="111">
        <v>0</v>
      </c>
      <c r="BM21" s="108">
        <v>0</v>
      </c>
      <c r="BN21" s="108">
        <v>261.38043594739406</v>
      </c>
      <c r="BO21" s="189">
        <v>1096302</v>
      </c>
      <c r="BP21" s="112">
        <v>0</v>
      </c>
      <c r="BQ21" s="189">
        <v>1073228.07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0</v>
      </c>
      <c r="BX21" s="117">
        <v>13.5</v>
      </c>
      <c r="BY21" s="117"/>
      <c r="BZ21" s="117">
        <v>102</v>
      </c>
      <c r="CA21" s="117"/>
      <c r="CB21" s="202">
        <v>5.61</v>
      </c>
      <c r="CC21" s="117">
        <v>1</v>
      </c>
      <c r="CD21" s="108">
        <v>171.89</v>
      </c>
      <c r="CE21" s="114">
        <v>171</v>
      </c>
      <c r="CF21" s="115">
        <v>3600</v>
      </c>
      <c r="CG21" s="116"/>
      <c r="CI21" s="119">
        <v>1</v>
      </c>
      <c r="CJ21" s="119">
        <v>1</v>
      </c>
      <c r="CK21" s="119">
        <v>1</v>
      </c>
      <c r="CL21" s="119">
        <v>0</v>
      </c>
      <c r="CM21" s="119">
        <v>0</v>
      </c>
      <c r="CN21" s="119">
        <v>1</v>
      </c>
      <c r="CO21" s="119">
        <v>1</v>
      </c>
      <c r="CP21" s="119">
        <v>1</v>
      </c>
      <c r="CQ21" s="119">
        <v>1</v>
      </c>
      <c r="CR21" s="119">
        <v>1</v>
      </c>
      <c r="CT21" s="127">
        <v>0</v>
      </c>
      <c r="CU21" s="128"/>
      <c r="CV21" s="129">
        <v>0</v>
      </c>
      <c r="CW21" s="129">
        <v>0</v>
      </c>
      <c r="CX21" s="129">
        <v>0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14.999999999999998</v>
      </c>
      <c r="DL21" s="118">
        <v>0</v>
      </c>
      <c r="DM21" s="118">
        <v>0</v>
      </c>
      <c r="DO21" s="197">
        <v>0</v>
      </c>
      <c r="DP21" s="197">
        <v>0</v>
      </c>
      <c r="DQ21" s="198">
        <v>280.5</v>
      </c>
      <c r="DR21" s="197">
        <v>1153696.5</v>
      </c>
      <c r="DS21" s="197">
        <v>1153696.5</v>
      </c>
      <c r="DT21" s="200">
        <v>5.61</v>
      </c>
      <c r="DU21" s="118">
        <v>23073.93</v>
      </c>
    </row>
    <row r="22" spans="1:125" s="118" customFormat="1" ht="33" customHeight="1" thickBot="1">
      <c r="A22" s="22">
        <v>11</v>
      </c>
      <c r="B22" s="80" t="s">
        <v>315</v>
      </c>
      <c r="C22" s="80" t="s">
        <v>1193</v>
      </c>
      <c r="D22" s="80" t="s">
        <v>775</v>
      </c>
      <c r="E22" s="80" t="s">
        <v>776</v>
      </c>
      <c r="F22" s="103" t="s">
        <v>233</v>
      </c>
      <c r="G22" s="80" t="s">
        <v>1068</v>
      </c>
      <c r="H22" s="104">
        <v>45001</v>
      </c>
      <c r="I22" s="105">
        <v>204</v>
      </c>
      <c r="J22" s="106">
        <v>26</v>
      </c>
      <c r="K22" s="106">
        <v>1</v>
      </c>
      <c r="L22" s="106">
        <v>0</v>
      </c>
      <c r="M22" s="106">
        <v>0</v>
      </c>
      <c r="N22" s="106">
        <v>25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196.15384615384613</v>
      </c>
      <c r="AH22" s="108">
        <v>196.15384615384613</v>
      </c>
      <c r="AI22" s="107"/>
      <c r="AJ22" s="107">
        <v>196.15384615384613</v>
      </c>
      <c r="AK22" s="107"/>
      <c r="AL22" s="109">
        <v>10</v>
      </c>
      <c r="AM22" s="107">
        <v>6.7307692307692308</v>
      </c>
      <c r="AN22" s="107">
        <v>0</v>
      </c>
      <c r="AO22" s="107">
        <v>0</v>
      </c>
      <c r="AP22" s="107">
        <v>0</v>
      </c>
      <c r="AQ22" s="107">
        <v>0</v>
      </c>
      <c r="AR22" s="107">
        <v>14.423076923076922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220.57692307692307</v>
      </c>
      <c r="AY22" s="108"/>
      <c r="AZ22" s="110">
        <v>45001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6</v>
      </c>
      <c r="BF22" s="117"/>
      <c r="BG22" s="117"/>
      <c r="BH22" s="108">
        <v>32</v>
      </c>
      <c r="BI22" s="108">
        <v>258.58</v>
      </c>
      <c r="BJ22" s="108"/>
      <c r="BK22" s="111">
        <v>0</v>
      </c>
      <c r="BL22" s="111" t="s">
        <v>527</v>
      </c>
      <c r="BM22" s="108">
        <v>75</v>
      </c>
      <c r="BN22" s="108">
        <v>180.07533102776426</v>
      </c>
      <c r="BO22" s="189">
        <v>1061729.48</v>
      </c>
      <c r="BP22" s="112">
        <v>300000</v>
      </c>
      <c r="BQ22" s="189">
        <v>739389.30920000002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13</v>
      </c>
      <c r="BY22" s="117"/>
      <c r="BZ22" s="117">
        <v>94.15</v>
      </c>
      <c r="CA22" s="117"/>
      <c r="CB22" s="202">
        <v>5.43</v>
      </c>
      <c r="CC22" s="117">
        <v>1</v>
      </c>
      <c r="CD22" s="108">
        <v>171</v>
      </c>
      <c r="CE22" s="114">
        <v>171</v>
      </c>
      <c r="CF22" s="115">
        <v>0</v>
      </c>
      <c r="CG22" s="116"/>
      <c r="CI22" s="119">
        <v>1</v>
      </c>
      <c r="CJ22" s="119">
        <v>1</v>
      </c>
      <c r="CK22" s="119">
        <v>1</v>
      </c>
      <c r="CL22" s="119">
        <v>0</v>
      </c>
      <c r="CM22" s="119">
        <v>0</v>
      </c>
      <c r="CN22" s="119">
        <v>1</v>
      </c>
      <c r="CO22" s="119">
        <v>0</v>
      </c>
      <c r="CP22" s="119">
        <v>0</v>
      </c>
      <c r="CQ22" s="119">
        <v>0</v>
      </c>
      <c r="CR22" s="119">
        <v>0</v>
      </c>
      <c r="CT22" s="127">
        <v>0</v>
      </c>
      <c r="CU22" s="128"/>
      <c r="CV22" s="129">
        <v>0</v>
      </c>
      <c r="CW22" s="129" t="s">
        <v>525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14.423076923076922</v>
      </c>
      <c r="DL22" s="118">
        <v>0</v>
      </c>
      <c r="DM22" s="118">
        <v>0</v>
      </c>
      <c r="DO22" s="197">
        <v>0</v>
      </c>
      <c r="DP22" s="197">
        <v>0</v>
      </c>
      <c r="DQ22" s="198">
        <v>271.58</v>
      </c>
      <c r="DR22" s="197">
        <v>1117008.54</v>
      </c>
      <c r="DS22" s="197">
        <v>1117008.54</v>
      </c>
      <c r="DT22" s="200">
        <v>5.43</v>
      </c>
      <c r="DU22" s="118">
        <v>22340.1708</v>
      </c>
    </row>
    <row r="23" spans="1:125" s="118" customFormat="1" ht="33" customHeight="1" thickBot="1">
      <c r="A23" s="22">
        <v>12</v>
      </c>
      <c r="B23" s="80" t="s">
        <v>316</v>
      </c>
      <c r="C23" s="80" t="s">
        <v>1199</v>
      </c>
      <c r="D23" s="80" t="s">
        <v>791</v>
      </c>
      <c r="E23" s="80" t="s">
        <v>792</v>
      </c>
      <c r="F23" s="103" t="s">
        <v>233</v>
      </c>
      <c r="G23" s="80" t="s">
        <v>1068</v>
      </c>
      <c r="H23" s="104">
        <v>45045</v>
      </c>
      <c r="I23" s="105">
        <v>204</v>
      </c>
      <c r="J23" s="106">
        <v>26</v>
      </c>
      <c r="K23" s="106">
        <v>1</v>
      </c>
      <c r="L23" s="106">
        <v>0</v>
      </c>
      <c r="M23" s="106">
        <v>0</v>
      </c>
      <c r="N23" s="106">
        <v>24.5</v>
      </c>
      <c r="O23" s="106">
        <v>0.5</v>
      </c>
      <c r="P23" s="106">
        <v>0</v>
      </c>
      <c r="Q23" s="106">
        <v>0</v>
      </c>
      <c r="R23" s="106" t="s">
        <v>524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3.9230769230769229</v>
      </c>
      <c r="AF23" s="108">
        <v>0</v>
      </c>
      <c r="AG23" s="108">
        <v>192.23076923076923</v>
      </c>
      <c r="AH23" s="108">
        <v>196.15384615384616</v>
      </c>
      <c r="AI23" s="107"/>
      <c r="AJ23" s="107">
        <v>196.15384615384616</v>
      </c>
      <c r="AK23" s="107"/>
      <c r="AL23" s="109">
        <v>10</v>
      </c>
      <c r="AM23" s="107">
        <v>6.5961538461538458</v>
      </c>
      <c r="AN23" s="107">
        <v>0</v>
      </c>
      <c r="AO23" s="107">
        <v>0</v>
      </c>
      <c r="AP23" s="107">
        <v>0</v>
      </c>
      <c r="AQ23" s="107">
        <v>0</v>
      </c>
      <c r="AR23" s="107">
        <v>14.134615384615383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220.28846153846155</v>
      </c>
      <c r="AY23" s="108"/>
      <c r="AZ23" s="110">
        <v>45045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6</v>
      </c>
      <c r="BF23" s="117"/>
      <c r="BG23" s="117"/>
      <c r="BH23" s="108">
        <v>32</v>
      </c>
      <c r="BI23" s="108">
        <v>258.29000000000002</v>
      </c>
      <c r="BJ23" s="108"/>
      <c r="BK23" s="111" t="s">
        <v>525</v>
      </c>
      <c r="BL23" s="111">
        <v>2</v>
      </c>
      <c r="BM23" s="108">
        <v>112.5</v>
      </c>
      <c r="BN23" s="108">
        <v>143.26424490988796</v>
      </c>
      <c r="BO23" s="189">
        <v>1060538.74</v>
      </c>
      <c r="BP23" s="112">
        <v>450000</v>
      </c>
      <c r="BQ23" s="189">
        <v>588242.98959999997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12.75</v>
      </c>
      <c r="BY23" s="117"/>
      <c r="BZ23" s="117">
        <v>94.15</v>
      </c>
      <c r="CA23" s="117"/>
      <c r="CB23" s="202">
        <v>5.42</v>
      </c>
      <c r="CC23" s="117">
        <v>1</v>
      </c>
      <c r="CD23" s="108">
        <v>170.47</v>
      </c>
      <c r="CE23" s="114">
        <v>170</v>
      </c>
      <c r="CF23" s="115">
        <v>1900</v>
      </c>
      <c r="CG23" s="116"/>
      <c r="CI23" s="119">
        <v>1</v>
      </c>
      <c r="CJ23" s="119">
        <v>1</v>
      </c>
      <c r="CK23" s="119">
        <v>1</v>
      </c>
      <c r="CL23" s="119">
        <v>0</v>
      </c>
      <c r="CM23" s="119">
        <v>0</v>
      </c>
      <c r="CN23" s="119">
        <v>0</v>
      </c>
      <c r="CO23" s="119">
        <v>0</v>
      </c>
      <c r="CP23" s="119">
        <v>1</v>
      </c>
      <c r="CQ23" s="119">
        <v>1</v>
      </c>
      <c r="CR23" s="119">
        <v>4</v>
      </c>
      <c r="CT23" s="127">
        <v>0</v>
      </c>
      <c r="CU23" s="128"/>
      <c r="CV23" s="129">
        <v>0</v>
      </c>
      <c r="CW23" s="129" t="s">
        <v>525</v>
      </c>
      <c r="CX23" s="129" t="s">
        <v>524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14.134615384615383</v>
      </c>
      <c r="DL23" s="118">
        <v>0</v>
      </c>
      <c r="DM23" s="118">
        <v>0</v>
      </c>
      <c r="DO23" s="197">
        <v>0</v>
      </c>
      <c r="DP23" s="197">
        <v>0</v>
      </c>
      <c r="DQ23" s="198">
        <v>271.04000000000002</v>
      </c>
      <c r="DR23" s="197">
        <v>1114787.52</v>
      </c>
      <c r="DS23" s="197">
        <v>1114787.52</v>
      </c>
      <c r="DT23" s="200">
        <v>5.42</v>
      </c>
      <c r="DU23" s="118">
        <v>22295.750400000001</v>
      </c>
    </row>
    <row r="24" spans="1:125" s="118" customFormat="1" ht="33" customHeight="1" thickBot="1">
      <c r="A24" s="22">
        <v>13</v>
      </c>
      <c r="B24" s="80" t="s">
        <v>317</v>
      </c>
      <c r="C24" s="80" t="s">
        <v>1201</v>
      </c>
      <c r="D24" s="80" t="s">
        <v>795</v>
      </c>
      <c r="E24" s="80" t="s">
        <v>796</v>
      </c>
      <c r="F24" s="103" t="s">
        <v>233</v>
      </c>
      <c r="G24" s="80" t="s">
        <v>1068</v>
      </c>
      <c r="H24" s="104">
        <v>45045</v>
      </c>
      <c r="I24" s="105">
        <v>204</v>
      </c>
      <c r="J24" s="106">
        <v>26</v>
      </c>
      <c r="K24" s="106">
        <v>2.5</v>
      </c>
      <c r="L24" s="106">
        <v>0</v>
      </c>
      <c r="M24" s="106">
        <v>0</v>
      </c>
      <c r="N24" s="106">
        <v>23.5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184.38461538461539</v>
      </c>
      <c r="AH24" s="108">
        <v>184.38461538461539</v>
      </c>
      <c r="AI24" s="107"/>
      <c r="AJ24" s="107">
        <v>184.38461538461539</v>
      </c>
      <c r="AK24" s="107"/>
      <c r="AL24" s="109">
        <v>10</v>
      </c>
      <c r="AM24" s="107">
        <v>6.3269230769230766</v>
      </c>
      <c r="AN24" s="107">
        <v>0</v>
      </c>
      <c r="AO24" s="107">
        <v>0</v>
      </c>
      <c r="AP24" s="107">
        <v>0</v>
      </c>
      <c r="AQ24" s="107">
        <v>0</v>
      </c>
      <c r="AR24" s="107">
        <v>13.557692307692307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207.94230769230768</v>
      </c>
      <c r="AY24" s="108"/>
      <c r="AZ24" s="110">
        <v>45045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6</v>
      </c>
      <c r="BF24" s="117"/>
      <c r="BG24" s="117"/>
      <c r="BH24" s="108">
        <v>32</v>
      </c>
      <c r="BI24" s="108">
        <v>245.94</v>
      </c>
      <c r="BJ24" s="108"/>
      <c r="BK24" s="111" t="s">
        <v>525</v>
      </c>
      <c r="BL24" s="111" t="s">
        <v>527</v>
      </c>
      <c r="BM24" s="108">
        <v>112.5</v>
      </c>
      <c r="BN24" s="108">
        <v>132.88662338041891</v>
      </c>
      <c r="BO24" s="189">
        <v>1017015.14</v>
      </c>
      <c r="BP24" s="112">
        <v>450000</v>
      </c>
      <c r="BQ24" s="189">
        <v>545632.47560000001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12.25</v>
      </c>
      <c r="BY24" s="117"/>
      <c r="BZ24" s="117">
        <v>102</v>
      </c>
      <c r="CA24" s="117"/>
      <c r="CB24" s="202">
        <v>5.19</v>
      </c>
      <c r="CC24" s="117">
        <v>1</v>
      </c>
      <c r="CD24" s="108">
        <v>150</v>
      </c>
      <c r="CE24" s="114">
        <v>150</v>
      </c>
      <c r="CF24" s="115">
        <v>0</v>
      </c>
      <c r="CG24" s="116"/>
      <c r="CI24" s="119">
        <v>1</v>
      </c>
      <c r="CJ24" s="119">
        <v>1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T24" s="127">
        <v>0</v>
      </c>
      <c r="CU24" s="128"/>
      <c r="CV24" s="129">
        <v>0</v>
      </c>
      <c r="CW24" s="129" t="s">
        <v>531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1.75</v>
      </c>
      <c r="DJ24" s="80">
        <v>0</v>
      </c>
      <c r="DK24" s="191">
        <v>13.557692307692307</v>
      </c>
      <c r="DL24" s="118">
        <v>0</v>
      </c>
      <c r="DM24" s="118">
        <v>0</v>
      </c>
      <c r="DO24" s="197">
        <v>0</v>
      </c>
      <c r="DP24" s="197">
        <v>1.75</v>
      </c>
      <c r="DQ24" s="198">
        <v>259.94</v>
      </c>
      <c r="DR24" s="197">
        <v>1069133.22</v>
      </c>
      <c r="DS24" s="197">
        <v>1069133.22</v>
      </c>
      <c r="DT24" s="200">
        <v>5.19</v>
      </c>
      <c r="DU24" s="118">
        <v>21382.664400000001</v>
      </c>
    </row>
    <row r="25" spans="1:125" s="118" customFormat="1" ht="33" customHeight="1" thickBot="1">
      <c r="A25" s="22">
        <v>14</v>
      </c>
      <c r="B25" s="80" t="s">
        <v>318</v>
      </c>
      <c r="C25" s="80" t="s">
        <v>1202</v>
      </c>
      <c r="D25" s="80" t="s">
        <v>797</v>
      </c>
      <c r="E25" s="80" t="s">
        <v>798</v>
      </c>
      <c r="F25" s="103" t="s">
        <v>233</v>
      </c>
      <c r="G25" s="80" t="s">
        <v>1068</v>
      </c>
      <c r="H25" s="104">
        <v>45045</v>
      </c>
      <c r="I25" s="105">
        <v>204</v>
      </c>
      <c r="J25" s="106">
        <v>26</v>
      </c>
      <c r="K25" s="106">
        <v>1</v>
      </c>
      <c r="L25" s="106">
        <v>0</v>
      </c>
      <c r="M25" s="106">
        <v>0</v>
      </c>
      <c r="N25" s="106">
        <v>25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196.15384615384613</v>
      </c>
      <c r="AH25" s="108">
        <v>196.15384615384613</v>
      </c>
      <c r="AI25" s="107"/>
      <c r="AJ25" s="107">
        <v>196.15384615384613</v>
      </c>
      <c r="AK25" s="107"/>
      <c r="AL25" s="109">
        <v>10</v>
      </c>
      <c r="AM25" s="107">
        <v>6.7307692307692308</v>
      </c>
      <c r="AN25" s="107">
        <v>0</v>
      </c>
      <c r="AO25" s="107">
        <v>0</v>
      </c>
      <c r="AP25" s="107">
        <v>0</v>
      </c>
      <c r="AQ25" s="107">
        <v>0</v>
      </c>
      <c r="AR25" s="107">
        <v>14.423076923076922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220.57692307692307</v>
      </c>
      <c r="AY25" s="108"/>
      <c r="AZ25" s="110">
        <v>45045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6</v>
      </c>
      <c r="BF25" s="117"/>
      <c r="BG25" s="117"/>
      <c r="BH25" s="108">
        <v>32</v>
      </c>
      <c r="BI25" s="108">
        <v>258.58</v>
      </c>
      <c r="BJ25" s="108"/>
      <c r="BK25" s="111" t="s">
        <v>525</v>
      </c>
      <c r="BL25" s="111" t="s">
        <v>525</v>
      </c>
      <c r="BM25" s="108">
        <v>75</v>
      </c>
      <c r="BN25" s="108">
        <v>180.07533102776426</v>
      </c>
      <c r="BO25" s="189">
        <v>1061729.48</v>
      </c>
      <c r="BP25" s="112">
        <v>300000</v>
      </c>
      <c r="BQ25" s="189">
        <v>739389.30920000002</v>
      </c>
      <c r="BR25" s="189" t="s">
        <v>1297</v>
      </c>
      <c r="BS25" s="189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13</v>
      </c>
      <c r="BY25" s="117"/>
      <c r="BZ25" s="117">
        <v>102</v>
      </c>
      <c r="CA25" s="117"/>
      <c r="CB25" s="202">
        <v>5.43</v>
      </c>
      <c r="CC25" s="117">
        <v>1</v>
      </c>
      <c r="CD25" s="108">
        <v>163.15</v>
      </c>
      <c r="CE25" s="114">
        <v>163</v>
      </c>
      <c r="CF25" s="115">
        <v>600</v>
      </c>
      <c r="CG25" s="116"/>
      <c r="CI25" s="119">
        <v>1</v>
      </c>
      <c r="CJ25" s="119">
        <v>1</v>
      </c>
      <c r="CK25" s="119">
        <v>0</v>
      </c>
      <c r="CL25" s="119">
        <v>1</v>
      </c>
      <c r="CM25" s="119">
        <v>0</v>
      </c>
      <c r="CN25" s="119">
        <v>3</v>
      </c>
      <c r="CO25" s="119">
        <v>0</v>
      </c>
      <c r="CP25" s="119">
        <v>0</v>
      </c>
      <c r="CQ25" s="119">
        <v>1</v>
      </c>
      <c r="CR25" s="119">
        <v>1</v>
      </c>
      <c r="CT25" s="127">
        <v>0</v>
      </c>
      <c r="CU25" s="128"/>
      <c r="CV25" s="129">
        <v>0</v>
      </c>
      <c r="CW25" s="129" t="s">
        <v>525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14.423076923076922</v>
      </c>
      <c r="DL25" s="118">
        <v>0</v>
      </c>
      <c r="DM25" s="118">
        <v>0</v>
      </c>
      <c r="DO25" s="197">
        <v>0</v>
      </c>
      <c r="DP25" s="197">
        <v>0</v>
      </c>
      <c r="DQ25" s="198">
        <v>271.58</v>
      </c>
      <c r="DR25" s="197">
        <v>1117008.54</v>
      </c>
      <c r="DS25" s="197">
        <v>1117008.54</v>
      </c>
      <c r="DT25" s="200">
        <v>5.43</v>
      </c>
      <c r="DU25" s="118">
        <v>22340.1708</v>
      </c>
    </row>
    <row r="26" spans="1:125" s="118" customFormat="1" ht="33" customHeight="1" thickBot="1">
      <c r="A26" s="22">
        <v>15</v>
      </c>
      <c r="B26" s="80" t="s">
        <v>319</v>
      </c>
      <c r="C26" s="80" t="s">
        <v>1203</v>
      </c>
      <c r="D26" s="80" t="s">
        <v>799</v>
      </c>
      <c r="E26" s="80" t="s">
        <v>800</v>
      </c>
      <c r="F26" s="103" t="s">
        <v>233</v>
      </c>
      <c r="G26" s="80" t="s">
        <v>1068</v>
      </c>
      <c r="H26" s="104">
        <v>45045</v>
      </c>
      <c r="I26" s="105">
        <v>204</v>
      </c>
      <c r="J26" s="106">
        <v>26</v>
      </c>
      <c r="K26" s="106">
        <v>0</v>
      </c>
      <c r="L26" s="106">
        <v>0</v>
      </c>
      <c r="M26" s="106">
        <v>0</v>
      </c>
      <c r="N26" s="106">
        <v>26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204</v>
      </c>
      <c r="AH26" s="108">
        <v>204</v>
      </c>
      <c r="AI26" s="107"/>
      <c r="AJ26" s="107">
        <v>204</v>
      </c>
      <c r="AK26" s="107"/>
      <c r="AL26" s="109">
        <v>10</v>
      </c>
      <c r="AM26" s="107">
        <v>7</v>
      </c>
      <c r="AN26" s="107">
        <v>0</v>
      </c>
      <c r="AO26" s="107">
        <v>0</v>
      </c>
      <c r="AP26" s="107">
        <v>0</v>
      </c>
      <c r="AQ26" s="107">
        <v>0</v>
      </c>
      <c r="AR26" s="107">
        <v>14.999999999999998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229</v>
      </c>
      <c r="AY26" s="108"/>
      <c r="AZ26" s="110">
        <v>45045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6</v>
      </c>
      <c r="BF26" s="117"/>
      <c r="BG26" s="117"/>
      <c r="BH26" s="108">
        <v>32</v>
      </c>
      <c r="BI26" s="108">
        <v>267</v>
      </c>
      <c r="BJ26" s="108"/>
      <c r="BK26" s="111" t="s">
        <v>525</v>
      </c>
      <c r="BL26" s="111" t="s">
        <v>527</v>
      </c>
      <c r="BM26" s="108">
        <v>112.5</v>
      </c>
      <c r="BN26" s="108">
        <v>152.51969678519239</v>
      </c>
      <c r="BO26" s="189">
        <v>1099381.5</v>
      </c>
      <c r="BP26" s="112">
        <v>450000</v>
      </c>
      <c r="BQ26" s="189">
        <v>626245.875</v>
      </c>
      <c r="BR26" s="189" t="s">
        <v>1297</v>
      </c>
      <c r="BS26" s="189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13.5</v>
      </c>
      <c r="BY26" s="117"/>
      <c r="BZ26" s="117">
        <v>102</v>
      </c>
      <c r="CA26" s="117"/>
      <c r="CB26" s="202">
        <v>5.62</v>
      </c>
      <c r="CC26" s="117">
        <v>1</v>
      </c>
      <c r="CD26" s="108">
        <v>171.88</v>
      </c>
      <c r="CE26" s="114">
        <v>171</v>
      </c>
      <c r="CF26" s="115">
        <v>3500</v>
      </c>
      <c r="CG26" s="116"/>
      <c r="CI26" s="119">
        <v>1</v>
      </c>
      <c r="CJ26" s="119">
        <v>1</v>
      </c>
      <c r="CK26" s="119">
        <v>1</v>
      </c>
      <c r="CL26" s="119">
        <v>0</v>
      </c>
      <c r="CM26" s="119">
        <v>0</v>
      </c>
      <c r="CN26" s="119">
        <v>1</v>
      </c>
      <c r="CO26" s="119">
        <v>1</v>
      </c>
      <c r="CP26" s="119">
        <v>1</v>
      </c>
      <c r="CQ26" s="119">
        <v>1</v>
      </c>
      <c r="CR26" s="119">
        <v>0</v>
      </c>
      <c r="CT26" s="127">
        <v>0</v>
      </c>
      <c r="CU26" s="128"/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0.75</v>
      </c>
      <c r="DJ26" s="80">
        <v>0</v>
      </c>
      <c r="DK26" s="191">
        <v>14.999999999999998</v>
      </c>
      <c r="DL26" s="118">
        <v>0</v>
      </c>
      <c r="DM26" s="118">
        <v>0</v>
      </c>
      <c r="DO26" s="197">
        <v>0</v>
      </c>
      <c r="DP26" s="197">
        <v>0.75</v>
      </c>
      <c r="DQ26" s="198">
        <v>281.25</v>
      </c>
      <c r="DR26" s="197">
        <v>1156781.25</v>
      </c>
      <c r="DS26" s="197">
        <v>1156781.25</v>
      </c>
      <c r="DT26" s="200">
        <v>5.62</v>
      </c>
      <c r="DU26" s="118">
        <v>23135.625</v>
      </c>
    </row>
    <row r="27" spans="1:125" s="118" customFormat="1" ht="33" customHeight="1" thickBot="1">
      <c r="A27" s="22">
        <v>16</v>
      </c>
      <c r="B27" s="80" t="s">
        <v>320</v>
      </c>
      <c r="C27" s="80" t="s">
        <v>1207</v>
      </c>
      <c r="D27" s="80" t="s">
        <v>807</v>
      </c>
      <c r="E27" s="80" t="s">
        <v>808</v>
      </c>
      <c r="F27" s="103" t="s">
        <v>233</v>
      </c>
      <c r="G27" s="80" t="s">
        <v>1068</v>
      </c>
      <c r="H27" s="104">
        <v>45045</v>
      </c>
      <c r="I27" s="105">
        <v>204</v>
      </c>
      <c r="J27" s="106">
        <v>26</v>
      </c>
      <c r="K27" s="106">
        <v>0</v>
      </c>
      <c r="L27" s="106">
        <v>0</v>
      </c>
      <c r="M27" s="106">
        <v>0</v>
      </c>
      <c r="N27" s="106">
        <v>26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204</v>
      </c>
      <c r="AH27" s="108">
        <v>204</v>
      </c>
      <c r="AI27" s="107"/>
      <c r="AJ27" s="107">
        <v>204</v>
      </c>
      <c r="AK27" s="107"/>
      <c r="AL27" s="109">
        <v>10</v>
      </c>
      <c r="AM27" s="107">
        <v>7</v>
      </c>
      <c r="AN27" s="107">
        <v>0</v>
      </c>
      <c r="AO27" s="107">
        <v>0</v>
      </c>
      <c r="AP27" s="107">
        <v>0</v>
      </c>
      <c r="AQ27" s="107">
        <v>0</v>
      </c>
      <c r="AR27" s="107">
        <v>14.999999999999998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229</v>
      </c>
      <c r="AY27" s="108"/>
      <c r="AZ27" s="110">
        <v>45045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6</v>
      </c>
      <c r="BF27" s="117"/>
      <c r="BG27" s="117"/>
      <c r="BH27" s="108">
        <v>24</v>
      </c>
      <c r="BI27" s="108">
        <v>259</v>
      </c>
      <c r="BJ27" s="108"/>
      <c r="BK27" s="111">
        <v>0</v>
      </c>
      <c r="BL27" s="111">
        <v>0</v>
      </c>
      <c r="BM27" s="108">
        <v>0</v>
      </c>
      <c r="BN27" s="108">
        <v>253.54070871894788</v>
      </c>
      <c r="BO27" s="189">
        <v>1063454</v>
      </c>
      <c r="BP27" s="112">
        <v>0</v>
      </c>
      <c r="BQ27" s="189">
        <v>1041038.15</v>
      </c>
      <c r="BR27" s="189" t="s">
        <v>1297</v>
      </c>
      <c r="BS27" s="189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13.5</v>
      </c>
      <c r="BY27" s="117"/>
      <c r="BZ27" s="117">
        <v>102</v>
      </c>
      <c r="CA27" s="117"/>
      <c r="CB27" s="202">
        <v>5.45</v>
      </c>
      <c r="CC27" s="117">
        <v>1</v>
      </c>
      <c r="CD27" s="108">
        <v>164.05</v>
      </c>
      <c r="CE27" s="114">
        <v>164</v>
      </c>
      <c r="CF27" s="115">
        <v>200</v>
      </c>
      <c r="CG27" s="116"/>
      <c r="CI27" s="119">
        <v>1</v>
      </c>
      <c r="CJ27" s="119">
        <v>1</v>
      </c>
      <c r="CK27" s="119">
        <v>0</v>
      </c>
      <c r="CL27" s="119">
        <v>1</v>
      </c>
      <c r="CM27" s="119">
        <v>0</v>
      </c>
      <c r="CN27" s="119">
        <v>4</v>
      </c>
      <c r="CO27" s="119">
        <v>0</v>
      </c>
      <c r="CP27" s="119">
        <v>0</v>
      </c>
      <c r="CQ27" s="119">
        <v>0</v>
      </c>
      <c r="CR27" s="119">
        <v>2</v>
      </c>
      <c r="CT27" s="127">
        <v>0</v>
      </c>
      <c r="CU27" s="128"/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14.999999999999998</v>
      </c>
      <c r="DL27" s="118">
        <v>0</v>
      </c>
      <c r="DM27" s="118">
        <v>0</v>
      </c>
      <c r="DO27" s="197">
        <v>0</v>
      </c>
      <c r="DP27" s="197">
        <v>0</v>
      </c>
      <c r="DQ27" s="198">
        <v>272.5</v>
      </c>
      <c r="DR27" s="197">
        <v>1120792.5</v>
      </c>
      <c r="DS27" s="197">
        <v>1120792.5</v>
      </c>
      <c r="DT27" s="200">
        <v>5.45</v>
      </c>
      <c r="DU27" s="118">
        <v>22415.850000000002</v>
      </c>
    </row>
    <row r="28" spans="1:125" s="118" customFormat="1" ht="33" customHeight="1" thickBot="1">
      <c r="A28" s="22">
        <v>17</v>
      </c>
      <c r="B28" s="80" t="s">
        <v>321</v>
      </c>
      <c r="C28" s="80" t="s">
        <v>1214</v>
      </c>
      <c r="D28" s="80" t="s">
        <v>821</v>
      </c>
      <c r="E28" s="80" t="s">
        <v>822</v>
      </c>
      <c r="F28" s="103" t="s">
        <v>233</v>
      </c>
      <c r="G28" s="80" t="s">
        <v>1068</v>
      </c>
      <c r="H28" s="104">
        <v>45045</v>
      </c>
      <c r="I28" s="105">
        <v>204</v>
      </c>
      <c r="J28" s="106">
        <v>26</v>
      </c>
      <c r="K28" s="106">
        <v>0.5</v>
      </c>
      <c r="L28" s="106">
        <v>0</v>
      </c>
      <c r="M28" s="106">
        <v>0</v>
      </c>
      <c r="N28" s="106">
        <v>24.5</v>
      </c>
      <c r="O28" s="106">
        <v>1</v>
      </c>
      <c r="P28" s="106">
        <v>0</v>
      </c>
      <c r="Q28" s="106">
        <v>0</v>
      </c>
      <c r="R28" s="106" t="s">
        <v>525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7.8461538461538458</v>
      </c>
      <c r="AF28" s="108">
        <v>0</v>
      </c>
      <c r="AG28" s="108">
        <v>192.23076923076923</v>
      </c>
      <c r="AH28" s="108">
        <v>200.07692307692307</v>
      </c>
      <c r="AI28" s="107"/>
      <c r="AJ28" s="107">
        <v>200.07692307692307</v>
      </c>
      <c r="AK28" s="107"/>
      <c r="AL28" s="109">
        <v>10</v>
      </c>
      <c r="AM28" s="107">
        <v>6.5961538461538458</v>
      </c>
      <c r="AN28" s="107">
        <v>0</v>
      </c>
      <c r="AO28" s="107">
        <v>0</v>
      </c>
      <c r="AP28" s="107">
        <v>0</v>
      </c>
      <c r="AQ28" s="107">
        <v>0</v>
      </c>
      <c r="AR28" s="107">
        <v>14.134615384615383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224.21153846153845</v>
      </c>
      <c r="AY28" s="108"/>
      <c r="AZ28" s="110">
        <v>45045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6</v>
      </c>
      <c r="BF28" s="117"/>
      <c r="BG28" s="117"/>
      <c r="BH28" s="108">
        <v>32</v>
      </c>
      <c r="BI28" s="108">
        <v>262.20999999999998</v>
      </c>
      <c r="BJ28" s="108"/>
      <c r="BK28" s="111" t="s">
        <v>525</v>
      </c>
      <c r="BL28" s="111" t="s">
        <v>527</v>
      </c>
      <c r="BM28" s="108">
        <v>112.5</v>
      </c>
      <c r="BN28" s="108">
        <v>147.10571125182662</v>
      </c>
      <c r="BO28" s="189">
        <v>1076634.26</v>
      </c>
      <c r="BP28" s="112">
        <v>450000</v>
      </c>
      <c r="BQ28" s="189">
        <v>604016.05040000007</v>
      </c>
      <c r="BR28" s="189" t="s">
        <v>1297</v>
      </c>
      <c r="BS28" s="189">
        <v>0</v>
      </c>
      <c r="BT28" s="112">
        <v>0</v>
      </c>
      <c r="BU28" s="113" t="s">
        <v>1297</v>
      </c>
      <c r="BV28" s="108">
        <v>0</v>
      </c>
      <c r="BW28" s="117">
        <v>0</v>
      </c>
      <c r="BX28" s="117">
        <v>12.75</v>
      </c>
      <c r="BY28" s="117"/>
      <c r="BZ28" s="117">
        <v>102</v>
      </c>
      <c r="CA28" s="117"/>
      <c r="CB28" s="202">
        <v>5.49</v>
      </c>
      <c r="CC28" s="117">
        <v>1</v>
      </c>
      <c r="CD28" s="108">
        <v>166.47</v>
      </c>
      <c r="CE28" s="114">
        <v>166</v>
      </c>
      <c r="CF28" s="115">
        <v>1900</v>
      </c>
      <c r="CG28" s="116"/>
      <c r="CI28" s="119">
        <v>1</v>
      </c>
      <c r="CJ28" s="119">
        <v>1</v>
      </c>
      <c r="CK28" s="119">
        <v>0</v>
      </c>
      <c r="CL28" s="119">
        <v>1</v>
      </c>
      <c r="CM28" s="119">
        <v>1</v>
      </c>
      <c r="CN28" s="119">
        <v>1</v>
      </c>
      <c r="CO28" s="119">
        <v>0</v>
      </c>
      <c r="CP28" s="119">
        <v>1</v>
      </c>
      <c r="CQ28" s="119">
        <v>1</v>
      </c>
      <c r="CR28" s="119">
        <v>4</v>
      </c>
      <c r="CT28" s="127">
        <v>0</v>
      </c>
      <c r="CU28" s="128"/>
      <c r="CV28" s="129">
        <v>0</v>
      </c>
      <c r="CW28" s="129" t="s">
        <v>524</v>
      </c>
      <c r="CX28" s="129" t="s">
        <v>525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14.134615384615383</v>
      </c>
      <c r="DL28" s="118">
        <v>0</v>
      </c>
      <c r="DM28" s="118">
        <v>0</v>
      </c>
      <c r="DO28" s="197">
        <v>0</v>
      </c>
      <c r="DP28" s="197">
        <v>0</v>
      </c>
      <c r="DQ28" s="198">
        <v>274.95999999999998</v>
      </c>
      <c r="DR28" s="197">
        <v>1130910.48</v>
      </c>
      <c r="DS28" s="197">
        <v>1130910.48</v>
      </c>
      <c r="DT28" s="200">
        <v>5.49</v>
      </c>
      <c r="DU28" s="118">
        <v>22618.209599999998</v>
      </c>
    </row>
    <row r="29" spans="1:125" s="118" customFormat="1" ht="33" customHeight="1" thickBot="1">
      <c r="A29" s="22">
        <v>18</v>
      </c>
      <c r="B29" s="80" t="s">
        <v>322</v>
      </c>
      <c r="C29" s="80" t="s">
        <v>1216</v>
      </c>
      <c r="D29" s="80" t="s">
        <v>825</v>
      </c>
      <c r="E29" s="80" t="s">
        <v>826</v>
      </c>
      <c r="F29" s="103" t="s">
        <v>233</v>
      </c>
      <c r="G29" s="80" t="s">
        <v>1068</v>
      </c>
      <c r="H29" s="104">
        <v>45045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25</v>
      </c>
      <c r="O29" s="106">
        <v>1</v>
      </c>
      <c r="P29" s="106">
        <v>0</v>
      </c>
      <c r="Q29" s="106">
        <v>0</v>
      </c>
      <c r="R29" s="106" t="s">
        <v>525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7.8461538461538458</v>
      </c>
      <c r="AF29" s="108">
        <v>0</v>
      </c>
      <c r="AG29" s="108">
        <v>196.15384615384613</v>
      </c>
      <c r="AH29" s="108">
        <v>203.99999999999997</v>
      </c>
      <c r="AI29" s="107"/>
      <c r="AJ29" s="107">
        <v>203.99999999999997</v>
      </c>
      <c r="AK29" s="107"/>
      <c r="AL29" s="109">
        <v>10</v>
      </c>
      <c r="AM29" s="107">
        <v>6.7307692307692308</v>
      </c>
      <c r="AN29" s="107">
        <v>0</v>
      </c>
      <c r="AO29" s="107">
        <v>0</v>
      </c>
      <c r="AP29" s="107">
        <v>0</v>
      </c>
      <c r="AQ29" s="107">
        <v>0</v>
      </c>
      <c r="AR29" s="107">
        <v>14.423076923076922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228.42307692307691</v>
      </c>
      <c r="AY29" s="108"/>
      <c r="AZ29" s="110">
        <v>45045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6</v>
      </c>
      <c r="BF29" s="117"/>
      <c r="BG29" s="117"/>
      <c r="BH29" s="108">
        <v>24</v>
      </c>
      <c r="BI29" s="108">
        <v>258.42</v>
      </c>
      <c r="BJ29" s="108"/>
      <c r="BK29" s="111" t="s">
        <v>525</v>
      </c>
      <c r="BL29" s="111" t="s">
        <v>525</v>
      </c>
      <c r="BM29" s="108">
        <v>75</v>
      </c>
      <c r="BN29" s="108">
        <v>179.91853648319534</v>
      </c>
      <c r="BO29" s="189">
        <v>1061072.52</v>
      </c>
      <c r="BP29" s="112">
        <v>300000</v>
      </c>
      <c r="BQ29" s="189">
        <v>738745.51080000005</v>
      </c>
      <c r="BR29" s="189" t="s">
        <v>1297</v>
      </c>
      <c r="BS29" s="189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13</v>
      </c>
      <c r="BY29" s="117"/>
      <c r="BZ29" s="117">
        <v>102</v>
      </c>
      <c r="CA29" s="117"/>
      <c r="CB29" s="202">
        <v>5.42</v>
      </c>
      <c r="CC29" s="117">
        <v>1</v>
      </c>
      <c r="CD29" s="108">
        <v>163</v>
      </c>
      <c r="CE29" s="114">
        <v>163</v>
      </c>
      <c r="CF29" s="115">
        <v>0</v>
      </c>
      <c r="CG29" s="116"/>
      <c r="CI29" s="119">
        <v>1</v>
      </c>
      <c r="CJ29" s="119">
        <v>1</v>
      </c>
      <c r="CK29" s="119">
        <v>0</v>
      </c>
      <c r="CL29" s="119">
        <v>1</v>
      </c>
      <c r="CM29" s="119">
        <v>0</v>
      </c>
      <c r="CN29" s="119">
        <v>3</v>
      </c>
      <c r="CO29" s="119">
        <v>0</v>
      </c>
      <c r="CP29" s="119">
        <v>0</v>
      </c>
      <c r="CQ29" s="119">
        <v>0</v>
      </c>
      <c r="CR29" s="119">
        <v>0</v>
      </c>
      <c r="CT29" s="127">
        <v>0</v>
      </c>
      <c r="CU29" s="128"/>
      <c r="CV29" s="129">
        <v>0</v>
      </c>
      <c r="CW29" s="129">
        <v>0</v>
      </c>
      <c r="CX29" s="129" t="s">
        <v>525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0</v>
      </c>
      <c r="DI29" s="80">
        <v>0</v>
      </c>
      <c r="DJ29" s="80">
        <v>0</v>
      </c>
      <c r="DK29" s="191">
        <v>14.423076923076922</v>
      </c>
      <c r="DL29" s="118">
        <v>0</v>
      </c>
      <c r="DM29" s="118">
        <v>0</v>
      </c>
      <c r="DO29" s="197">
        <v>0</v>
      </c>
      <c r="DP29" s="197">
        <v>0</v>
      </c>
      <c r="DQ29" s="198">
        <v>271.42</v>
      </c>
      <c r="DR29" s="197">
        <v>1116350.46</v>
      </c>
      <c r="DS29" s="197">
        <v>1116350.46</v>
      </c>
      <c r="DT29" s="200">
        <v>5.42</v>
      </c>
      <c r="DU29" s="118">
        <v>22327.0092</v>
      </c>
    </row>
    <row r="30" spans="1:125" s="118" customFormat="1" ht="33" customHeight="1" thickBot="1">
      <c r="A30" s="22">
        <v>19</v>
      </c>
      <c r="B30" s="80" t="s">
        <v>323</v>
      </c>
      <c r="C30" s="80" t="s">
        <v>1220</v>
      </c>
      <c r="D30" s="80" t="s">
        <v>833</v>
      </c>
      <c r="E30" s="80" t="s">
        <v>834</v>
      </c>
      <c r="F30" s="103" t="s">
        <v>233</v>
      </c>
      <c r="G30" s="80" t="s">
        <v>224</v>
      </c>
      <c r="H30" s="104">
        <v>45045</v>
      </c>
      <c r="I30" s="105">
        <v>204</v>
      </c>
      <c r="J30" s="106">
        <v>26</v>
      </c>
      <c r="K30" s="106">
        <v>0.5</v>
      </c>
      <c r="L30" s="106">
        <v>0</v>
      </c>
      <c r="M30" s="106">
        <v>0</v>
      </c>
      <c r="N30" s="106">
        <v>25.5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200.07692307692307</v>
      </c>
      <c r="AH30" s="108">
        <v>200.07692307692307</v>
      </c>
      <c r="AI30" s="107"/>
      <c r="AJ30" s="107">
        <v>200.07692307692307</v>
      </c>
      <c r="AK30" s="107"/>
      <c r="AL30" s="109">
        <v>10</v>
      </c>
      <c r="AM30" s="107">
        <v>6.865384615384615</v>
      </c>
      <c r="AN30" s="107">
        <v>0</v>
      </c>
      <c r="AO30" s="107">
        <v>0</v>
      </c>
      <c r="AP30" s="107">
        <v>0</v>
      </c>
      <c r="AQ30" s="107">
        <v>0</v>
      </c>
      <c r="AR30" s="107">
        <v>14.71153846153846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224.78846153846152</v>
      </c>
      <c r="AY30" s="108"/>
      <c r="AZ30" s="110">
        <v>45045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6</v>
      </c>
      <c r="BF30" s="117"/>
      <c r="BG30" s="117"/>
      <c r="BH30" s="108">
        <v>24</v>
      </c>
      <c r="BI30" s="108">
        <v>254.79</v>
      </c>
      <c r="BJ30" s="108"/>
      <c r="BK30" s="111">
        <v>0</v>
      </c>
      <c r="BL30" s="111">
        <v>0</v>
      </c>
      <c r="BM30" s="108">
        <v>0</v>
      </c>
      <c r="BN30" s="108">
        <v>249.42006078908915</v>
      </c>
      <c r="BO30" s="189">
        <v>1046167.74</v>
      </c>
      <c r="BP30" s="112">
        <v>0</v>
      </c>
      <c r="BQ30" s="189">
        <v>1024118.7696</v>
      </c>
      <c r="BR30" s="189" t="s">
        <v>1297</v>
      </c>
      <c r="BS30" s="189">
        <v>0</v>
      </c>
      <c r="BT30" s="112">
        <v>0</v>
      </c>
      <c r="BU30" s="113" t="s">
        <v>1297</v>
      </c>
      <c r="BV30" s="108">
        <v>0</v>
      </c>
      <c r="BW30" s="117">
        <v>0</v>
      </c>
      <c r="BX30" s="117">
        <v>13.25</v>
      </c>
      <c r="BY30" s="117"/>
      <c r="BZ30" s="117">
        <v>102</v>
      </c>
      <c r="CA30" s="117"/>
      <c r="CB30" s="202">
        <v>5.36</v>
      </c>
      <c r="CC30" s="117">
        <v>1</v>
      </c>
      <c r="CD30" s="108">
        <v>159.68</v>
      </c>
      <c r="CE30" s="114">
        <v>159</v>
      </c>
      <c r="CF30" s="115">
        <v>2700</v>
      </c>
      <c r="CG30" s="116"/>
      <c r="CI30" s="119">
        <v>1</v>
      </c>
      <c r="CJ30" s="119">
        <v>1</v>
      </c>
      <c r="CK30" s="119">
        <v>0</v>
      </c>
      <c r="CL30" s="119">
        <v>0</v>
      </c>
      <c r="CM30" s="119">
        <v>1</v>
      </c>
      <c r="CN30" s="119">
        <v>4</v>
      </c>
      <c r="CO30" s="119">
        <v>1</v>
      </c>
      <c r="CP30" s="119">
        <v>0</v>
      </c>
      <c r="CQ30" s="119">
        <v>1</v>
      </c>
      <c r="CR30" s="119">
        <v>2</v>
      </c>
      <c r="CT30" s="127">
        <v>0</v>
      </c>
      <c r="CU30" s="128"/>
      <c r="CV30" s="129">
        <v>0</v>
      </c>
      <c r="CW30" s="129" t="s">
        <v>524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14.71153846153846</v>
      </c>
      <c r="DL30" s="118">
        <v>0</v>
      </c>
      <c r="DM30" s="118">
        <v>0</v>
      </c>
      <c r="DO30" s="197">
        <v>0</v>
      </c>
      <c r="DP30" s="197">
        <v>0</v>
      </c>
      <c r="DQ30" s="198">
        <v>268.03999999999996</v>
      </c>
      <c r="DR30" s="197">
        <v>1102448.5199999998</v>
      </c>
      <c r="DS30" s="197">
        <v>1102448.5199999998</v>
      </c>
      <c r="DT30" s="200">
        <v>5.36</v>
      </c>
      <c r="DU30" s="118">
        <v>22048.970399999995</v>
      </c>
    </row>
    <row r="31" spans="1:125" s="118" customFormat="1" ht="33" customHeight="1" thickBot="1">
      <c r="A31" s="22">
        <v>20</v>
      </c>
      <c r="B31" s="80" t="s">
        <v>324</v>
      </c>
      <c r="C31" s="80" t="s">
        <v>1223</v>
      </c>
      <c r="D31" s="80" t="s">
        <v>839</v>
      </c>
      <c r="E31" s="80" t="s">
        <v>840</v>
      </c>
      <c r="F31" s="103" t="s">
        <v>233</v>
      </c>
      <c r="G31" s="80" t="s">
        <v>1068</v>
      </c>
      <c r="H31" s="104">
        <v>45048</v>
      </c>
      <c r="I31" s="105">
        <v>204</v>
      </c>
      <c r="J31" s="106">
        <v>26</v>
      </c>
      <c r="K31" s="106">
        <v>2</v>
      </c>
      <c r="L31" s="106">
        <v>0</v>
      </c>
      <c r="M31" s="106">
        <v>0</v>
      </c>
      <c r="N31" s="106">
        <v>22</v>
      </c>
      <c r="O31" s="106">
        <v>2</v>
      </c>
      <c r="P31" s="106">
        <v>0</v>
      </c>
      <c r="Q31" s="106">
        <v>0</v>
      </c>
      <c r="R31" s="106" t="s">
        <v>527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15.692307692307692</v>
      </c>
      <c r="AF31" s="108">
        <v>0</v>
      </c>
      <c r="AG31" s="108">
        <v>172.61538461538461</v>
      </c>
      <c r="AH31" s="108">
        <v>188.30769230769229</v>
      </c>
      <c r="AI31" s="107"/>
      <c r="AJ31" s="107">
        <v>188.30769230769229</v>
      </c>
      <c r="AK31" s="107"/>
      <c r="AL31" s="109">
        <v>10</v>
      </c>
      <c r="AM31" s="107">
        <v>5.9230769230769225</v>
      </c>
      <c r="AN31" s="107">
        <v>0</v>
      </c>
      <c r="AO31" s="107">
        <v>0</v>
      </c>
      <c r="AP31" s="107">
        <v>0</v>
      </c>
      <c r="AQ31" s="107">
        <v>0</v>
      </c>
      <c r="AR31" s="107">
        <v>12.692307692307692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210.99999999999997</v>
      </c>
      <c r="AY31" s="108"/>
      <c r="AZ31" s="110">
        <v>45048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6</v>
      </c>
      <c r="BF31" s="117"/>
      <c r="BG31" s="117"/>
      <c r="BH31" s="108">
        <v>0</v>
      </c>
      <c r="BI31" s="108">
        <v>217</v>
      </c>
      <c r="BJ31" s="108"/>
      <c r="BK31" s="111">
        <v>1</v>
      </c>
      <c r="BL31" s="111">
        <v>1</v>
      </c>
      <c r="BM31" s="108">
        <v>75</v>
      </c>
      <c r="BN31" s="108">
        <v>138.65951044812471</v>
      </c>
      <c r="BO31" s="189">
        <v>891002</v>
      </c>
      <c r="BP31" s="112">
        <v>300000</v>
      </c>
      <c r="BQ31" s="189">
        <v>569335.94990000001</v>
      </c>
      <c r="BR31" s="189" t="s">
        <v>1297</v>
      </c>
      <c r="BS31" s="189">
        <v>0</v>
      </c>
      <c r="BT31" s="112">
        <v>0</v>
      </c>
      <c r="BU31" s="113" t="s">
        <v>1297</v>
      </c>
      <c r="BV31" s="108">
        <v>0</v>
      </c>
      <c r="BW31" s="117">
        <v>34.885000000000005</v>
      </c>
      <c r="BX31" s="117">
        <v>11.5</v>
      </c>
      <c r="BY31" s="117"/>
      <c r="BZ31" s="117">
        <v>94.15</v>
      </c>
      <c r="CA31" s="117"/>
      <c r="CB31" s="202">
        <v>5.26</v>
      </c>
      <c r="CC31" s="117">
        <v>1</v>
      </c>
      <c r="CD31" s="108">
        <v>162.97999999999999</v>
      </c>
      <c r="CE31" s="114">
        <v>162</v>
      </c>
      <c r="CF31" s="115">
        <v>3900</v>
      </c>
      <c r="CG31" s="116"/>
      <c r="CI31" s="119">
        <v>1</v>
      </c>
      <c r="CJ31" s="119">
        <v>1</v>
      </c>
      <c r="CK31" s="119">
        <v>0</v>
      </c>
      <c r="CL31" s="119">
        <v>1</v>
      </c>
      <c r="CM31" s="119">
        <v>0</v>
      </c>
      <c r="CN31" s="119">
        <v>2</v>
      </c>
      <c r="CO31" s="119">
        <v>1</v>
      </c>
      <c r="CP31" s="119">
        <v>1</v>
      </c>
      <c r="CQ31" s="119">
        <v>1</v>
      </c>
      <c r="CR31" s="119">
        <v>4</v>
      </c>
      <c r="CT31" s="127">
        <v>0</v>
      </c>
      <c r="CU31" s="128"/>
      <c r="CV31" s="129">
        <v>0</v>
      </c>
      <c r="CW31" s="129" t="s">
        <v>527</v>
      </c>
      <c r="CX31" s="129" t="s">
        <v>527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0</v>
      </c>
      <c r="DI31" s="80">
        <v>0</v>
      </c>
      <c r="DJ31" s="80">
        <v>0</v>
      </c>
      <c r="DK31" s="191">
        <v>12.692307692307692</v>
      </c>
      <c r="DL31" s="118">
        <v>0</v>
      </c>
      <c r="DM31" s="118">
        <v>0</v>
      </c>
      <c r="DO31" s="197">
        <v>0</v>
      </c>
      <c r="DP31" s="197">
        <v>0</v>
      </c>
      <c r="DQ31" s="198">
        <v>263.38499999999999</v>
      </c>
      <c r="DR31" s="197">
        <v>1083302.5049999999</v>
      </c>
      <c r="DS31" s="197">
        <v>1083302.5049999999</v>
      </c>
      <c r="DT31" s="200">
        <v>5.26</v>
      </c>
      <c r="DU31" s="118">
        <v>21666.050099999997</v>
      </c>
    </row>
    <row r="32" spans="1:125" s="118" customFormat="1" ht="33" customHeight="1" thickBot="1">
      <c r="A32" s="22">
        <v>21</v>
      </c>
      <c r="B32" s="80" t="s">
        <v>325</v>
      </c>
      <c r="C32" s="80" t="s">
        <v>1228</v>
      </c>
      <c r="D32" s="80" t="s">
        <v>849</v>
      </c>
      <c r="E32" s="80" t="s">
        <v>850</v>
      </c>
      <c r="F32" s="103" t="s">
        <v>233</v>
      </c>
      <c r="G32" s="80" t="s">
        <v>1068</v>
      </c>
      <c r="H32" s="104">
        <v>45076</v>
      </c>
      <c r="I32" s="105">
        <v>204</v>
      </c>
      <c r="J32" s="106">
        <v>26</v>
      </c>
      <c r="K32" s="106">
        <v>0.5</v>
      </c>
      <c r="L32" s="106">
        <v>0</v>
      </c>
      <c r="M32" s="106">
        <v>0</v>
      </c>
      <c r="N32" s="106">
        <v>25.5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200.07692307692307</v>
      </c>
      <c r="AH32" s="108">
        <v>200.07692307692307</v>
      </c>
      <c r="AI32" s="107"/>
      <c r="AJ32" s="107">
        <v>200.07692307692307</v>
      </c>
      <c r="AK32" s="107"/>
      <c r="AL32" s="109">
        <v>10</v>
      </c>
      <c r="AM32" s="107">
        <v>6.865384615384615</v>
      </c>
      <c r="AN32" s="107">
        <v>0</v>
      </c>
      <c r="AO32" s="107">
        <v>0</v>
      </c>
      <c r="AP32" s="107">
        <v>0</v>
      </c>
      <c r="AQ32" s="107">
        <v>0</v>
      </c>
      <c r="AR32" s="107">
        <v>14.71153846153846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224.78846153846152</v>
      </c>
      <c r="AY32" s="108"/>
      <c r="AZ32" s="110">
        <v>45076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6</v>
      </c>
      <c r="BF32" s="117"/>
      <c r="BG32" s="117"/>
      <c r="BH32" s="108">
        <v>0</v>
      </c>
      <c r="BI32" s="108">
        <v>230.79</v>
      </c>
      <c r="BJ32" s="108"/>
      <c r="BK32" s="111">
        <v>0</v>
      </c>
      <c r="BL32" s="111">
        <v>0</v>
      </c>
      <c r="BM32" s="108">
        <v>0</v>
      </c>
      <c r="BN32" s="108">
        <v>225.18681382123722</v>
      </c>
      <c r="BO32" s="189">
        <v>947623.74</v>
      </c>
      <c r="BP32" s="112">
        <v>0</v>
      </c>
      <c r="BQ32" s="189">
        <v>924617.05755000003</v>
      </c>
      <c r="BR32" s="189" t="s">
        <v>1297</v>
      </c>
      <c r="BS32" s="189">
        <v>0</v>
      </c>
      <c r="BT32" s="112">
        <v>0</v>
      </c>
      <c r="BU32" s="113" t="s">
        <v>1297</v>
      </c>
      <c r="BV32" s="108">
        <v>0</v>
      </c>
      <c r="BW32" s="117">
        <v>35.642500000000005</v>
      </c>
      <c r="BX32" s="117">
        <v>13.25</v>
      </c>
      <c r="BY32" s="117"/>
      <c r="BZ32" s="117">
        <v>98.08</v>
      </c>
      <c r="CA32" s="117"/>
      <c r="CB32" s="202">
        <v>5.59</v>
      </c>
      <c r="CC32" s="117">
        <v>1</v>
      </c>
      <c r="CD32" s="108">
        <v>175.01</v>
      </c>
      <c r="CE32" s="114">
        <v>175</v>
      </c>
      <c r="CF32" s="115">
        <v>0</v>
      </c>
      <c r="CG32" s="116"/>
      <c r="CI32" s="119">
        <v>1</v>
      </c>
      <c r="CJ32" s="119">
        <v>1</v>
      </c>
      <c r="CK32" s="119">
        <v>1</v>
      </c>
      <c r="CL32" s="119">
        <v>0</v>
      </c>
      <c r="CM32" s="119">
        <v>1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T32" s="127">
        <v>0</v>
      </c>
      <c r="CU32" s="128"/>
      <c r="CV32" s="129">
        <v>0</v>
      </c>
      <c r="CW32" s="129" t="s">
        <v>524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14.71153846153846</v>
      </c>
      <c r="DL32" s="118">
        <v>0</v>
      </c>
      <c r="DM32" s="118">
        <v>0</v>
      </c>
      <c r="DO32" s="197">
        <v>0</v>
      </c>
      <c r="DP32" s="197">
        <v>0</v>
      </c>
      <c r="DQ32" s="198">
        <v>279.6825</v>
      </c>
      <c r="DR32" s="197">
        <v>1150334.1225000001</v>
      </c>
      <c r="DS32" s="197">
        <v>1150334.1225000001</v>
      </c>
      <c r="DT32" s="200">
        <v>5.59</v>
      </c>
      <c r="DU32" s="118">
        <v>23006.68245</v>
      </c>
    </row>
    <row r="33" spans="1:125" s="118" customFormat="1" ht="33" customHeight="1" thickBot="1">
      <c r="A33" s="22">
        <v>22</v>
      </c>
      <c r="B33" s="80" t="s">
        <v>326</v>
      </c>
      <c r="C33" s="80" t="s">
        <v>1229</v>
      </c>
      <c r="D33" s="80" t="s">
        <v>851</v>
      </c>
      <c r="E33" s="80" t="s">
        <v>852</v>
      </c>
      <c r="F33" s="103" t="s">
        <v>233</v>
      </c>
      <c r="G33" s="80" t="s">
        <v>224</v>
      </c>
      <c r="H33" s="104">
        <v>45078</v>
      </c>
      <c r="I33" s="105">
        <v>204</v>
      </c>
      <c r="J33" s="106">
        <v>26</v>
      </c>
      <c r="K33" s="106">
        <v>0</v>
      </c>
      <c r="L33" s="106">
        <v>0</v>
      </c>
      <c r="M33" s="106">
        <v>0</v>
      </c>
      <c r="N33" s="106">
        <v>25.5</v>
      </c>
      <c r="O33" s="106">
        <v>0.5</v>
      </c>
      <c r="P33" s="106">
        <v>0</v>
      </c>
      <c r="Q33" s="106">
        <v>0</v>
      </c>
      <c r="R33" s="106" t="s">
        <v>524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3.9230769230769229</v>
      </c>
      <c r="AF33" s="108">
        <v>0</v>
      </c>
      <c r="AG33" s="108">
        <v>200.07692307692307</v>
      </c>
      <c r="AH33" s="108">
        <v>204</v>
      </c>
      <c r="AI33" s="107"/>
      <c r="AJ33" s="107">
        <v>204</v>
      </c>
      <c r="AK33" s="107"/>
      <c r="AL33" s="109">
        <v>10</v>
      </c>
      <c r="AM33" s="107">
        <v>6.865384615384615</v>
      </c>
      <c r="AN33" s="107">
        <v>0</v>
      </c>
      <c r="AO33" s="107">
        <v>0</v>
      </c>
      <c r="AP33" s="107">
        <v>0</v>
      </c>
      <c r="AQ33" s="107">
        <v>0</v>
      </c>
      <c r="AR33" s="107">
        <v>14.71153846153846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228.71153846153845</v>
      </c>
      <c r="AY33" s="108"/>
      <c r="AZ33" s="110">
        <v>45078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6</v>
      </c>
      <c r="BF33" s="117"/>
      <c r="BG33" s="117"/>
      <c r="BH33" s="108">
        <v>0</v>
      </c>
      <c r="BI33" s="108">
        <v>234.71</v>
      </c>
      <c r="BJ33" s="108"/>
      <c r="BK33" s="111">
        <v>1</v>
      </c>
      <c r="BL33" s="111">
        <v>1</v>
      </c>
      <c r="BM33" s="108">
        <v>75</v>
      </c>
      <c r="BN33" s="108">
        <v>156.0204964539698</v>
      </c>
      <c r="BO33" s="189">
        <v>963719.26</v>
      </c>
      <c r="BP33" s="112">
        <v>300000</v>
      </c>
      <c r="BQ33" s="189">
        <v>640620.15844000003</v>
      </c>
      <c r="BR33" s="189" t="s">
        <v>1297</v>
      </c>
      <c r="BS33" s="189">
        <v>0</v>
      </c>
      <c r="BT33" s="112">
        <v>0</v>
      </c>
      <c r="BU33" s="113" t="s">
        <v>1297</v>
      </c>
      <c r="BV33" s="108">
        <v>0</v>
      </c>
      <c r="BW33" s="117">
        <v>32.845999999999997</v>
      </c>
      <c r="BX33" s="117">
        <v>13.25</v>
      </c>
      <c r="BY33" s="117"/>
      <c r="BZ33" s="117">
        <v>102</v>
      </c>
      <c r="CA33" s="117"/>
      <c r="CB33" s="202">
        <v>5.61</v>
      </c>
      <c r="CC33" s="117">
        <v>1</v>
      </c>
      <c r="CD33" s="108">
        <v>172.2</v>
      </c>
      <c r="CE33" s="114">
        <v>172</v>
      </c>
      <c r="CF33" s="115">
        <v>800</v>
      </c>
      <c r="CG33" s="116"/>
      <c r="CI33" s="119">
        <v>1</v>
      </c>
      <c r="CJ33" s="119">
        <v>1</v>
      </c>
      <c r="CK33" s="119">
        <v>1</v>
      </c>
      <c r="CL33" s="119">
        <v>0</v>
      </c>
      <c r="CM33" s="119">
        <v>0</v>
      </c>
      <c r="CN33" s="119">
        <v>2</v>
      </c>
      <c r="CO33" s="119">
        <v>0</v>
      </c>
      <c r="CP33" s="119">
        <v>0</v>
      </c>
      <c r="CQ33" s="119">
        <v>1</v>
      </c>
      <c r="CR33" s="119">
        <v>3</v>
      </c>
      <c r="CT33" s="127">
        <v>0</v>
      </c>
      <c r="CU33" s="128"/>
      <c r="CV33" s="129">
        <v>0</v>
      </c>
      <c r="CW33" s="129">
        <v>0</v>
      </c>
      <c r="CX33" s="129" t="s">
        <v>524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0</v>
      </c>
      <c r="DJ33" s="80">
        <v>0</v>
      </c>
      <c r="DK33" s="191">
        <v>14.71153846153846</v>
      </c>
      <c r="DL33" s="118">
        <v>0</v>
      </c>
      <c r="DM33" s="118">
        <v>0</v>
      </c>
      <c r="DO33" s="197">
        <v>0</v>
      </c>
      <c r="DP33" s="197">
        <v>0</v>
      </c>
      <c r="DQ33" s="198">
        <v>280.80599999999998</v>
      </c>
      <c r="DR33" s="197">
        <v>1154955.078</v>
      </c>
      <c r="DS33" s="197">
        <v>1154955.078</v>
      </c>
      <c r="DT33" s="200">
        <v>5.61</v>
      </c>
      <c r="DU33" s="118">
        <v>23099.101559999999</v>
      </c>
    </row>
    <row r="34" spans="1:125" s="118" customFormat="1" ht="33" customHeight="1" thickBot="1">
      <c r="A34" s="22">
        <v>23</v>
      </c>
      <c r="B34" s="80" t="s">
        <v>327</v>
      </c>
      <c r="C34" s="80">
        <v>0</v>
      </c>
      <c r="D34" s="80" t="s">
        <v>863</v>
      </c>
      <c r="E34" s="80" t="s">
        <v>864</v>
      </c>
      <c r="F34" s="103" t="s">
        <v>233</v>
      </c>
      <c r="G34" s="80" t="s">
        <v>1068</v>
      </c>
      <c r="H34" s="104">
        <v>45100</v>
      </c>
      <c r="I34" s="105">
        <v>204</v>
      </c>
      <c r="J34" s="106">
        <v>26</v>
      </c>
      <c r="K34" s="106">
        <v>2</v>
      </c>
      <c r="L34" s="106">
        <v>0</v>
      </c>
      <c r="M34" s="106">
        <v>0</v>
      </c>
      <c r="N34" s="106">
        <v>24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188.30769230769229</v>
      </c>
      <c r="AH34" s="108">
        <v>188.30769230769229</v>
      </c>
      <c r="AI34" s="107"/>
      <c r="AJ34" s="107">
        <v>188.30769230769229</v>
      </c>
      <c r="AK34" s="107"/>
      <c r="AL34" s="109">
        <v>10</v>
      </c>
      <c r="AM34" s="107">
        <v>6.4615384615384617</v>
      </c>
      <c r="AN34" s="107">
        <v>0</v>
      </c>
      <c r="AO34" s="107">
        <v>0</v>
      </c>
      <c r="AP34" s="107">
        <v>0</v>
      </c>
      <c r="AQ34" s="107">
        <v>0</v>
      </c>
      <c r="AR34" s="107">
        <v>13.846153846153845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212.15384615384613</v>
      </c>
      <c r="AY34" s="108"/>
      <c r="AZ34" s="110">
        <v>45100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6</v>
      </c>
      <c r="BF34" s="117"/>
      <c r="BG34" s="117"/>
      <c r="BH34" s="108">
        <v>0</v>
      </c>
      <c r="BI34" s="108">
        <v>218.15</v>
      </c>
      <c r="BJ34" s="108"/>
      <c r="BK34" s="111" t="s">
        <v>525</v>
      </c>
      <c r="BL34" s="111" t="s">
        <v>527</v>
      </c>
      <c r="BM34" s="108">
        <v>112.5</v>
      </c>
      <c r="BN34" s="108">
        <v>103.93342206527035</v>
      </c>
      <c r="BO34" s="189">
        <v>895723.9</v>
      </c>
      <c r="BP34" s="112">
        <v>450000</v>
      </c>
      <c r="BQ34" s="189">
        <v>426750.63100000005</v>
      </c>
      <c r="BR34" s="189" t="s">
        <v>1297</v>
      </c>
      <c r="BS34" s="189">
        <v>0</v>
      </c>
      <c r="BT34" s="112">
        <v>0</v>
      </c>
      <c r="BU34" s="113" t="s">
        <v>1297</v>
      </c>
      <c r="BV34" s="108">
        <v>0</v>
      </c>
      <c r="BW34" s="117">
        <v>0</v>
      </c>
      <c r="BX34" s="117">
        <v>12.5</v>
      </c>
      <c r="BY34" s="117"/>
      <c r="BZ34" s="117">
        <v>86.31</v>
      </c>
      <c r="CA34" s="117"/>
      <c r="CB34" s="202">
        <v>4.6100000000000003</v>
      </c>
      <c r="CC34" s="117">
        <v>1</v>
      </c>
      <c r="CD34" s="108">
        <v>138.72999999999999</v>
      </c>
      <c r="CE34" s="114">
        <v>138</v>
      </c>
      <c r="CF34" s="115">
        <v>2900</v>
      </c>
      <c r="CG34" s="116"/>
      <c r="CI34" s="119">
        <v>1</v>
      </c>
      <c r="CJ34" s="119">
        <v>0</v>
      </c>
      <c r="CK34" s="119">
        <v>1</v>
      </c>
      <c r="CL34" s="119">
        <v>1</v>
      </c>
      <c r="CM34" s="119">
        <v>1</v>
      </c>
      <c r="CN34" s="119">
        <v>3</v>
      </c>
      <c r="CO34" s="119">
        <v>1</v>
      </c>
      <c r="CP34" s="119">
        <v>0</v>
      </c>
      <c r="CQ34" s="119">
        <v>1</v>
      </c>
      <c r="CR34" s="119">
        <v>4</v>
      </c>
      <c r="CT34" s="127">
        <v>0</v>
      </c>
      <c r="CU34" s="128"/>
      <c r="CV34" s="129">
        <v>0</v>
      </c>
      <c r="CW34" s="129" t="s">
        <v>527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0</v>
      </c>
      <c r="DJ34" s="80">
        <v>0</v>
      </c>
      <c r="DK34" s="191">
        <v>13.846153846153845</v>
      </c>
      <c r="DL34" s="118">
        <v>0</v>
      </c>
      <c r="DM34" s="118">
        <v>0</v>
      </c>
      <c r="DO34" s="197">
        <v>0</v>
      </c>
      <c r="DP34" s="197">
        <v>0</v>
      </c>
      <c r="DQ34" s="198">
        <v>230.65</v>
      </c>
      <c r="DR34" s="197">
        <v>948663.45000000007</v>
      </c>
      <c r="DS34" s="197">
        <v>948663.45000000007</v>
      </c>
      <c r="DT34" s="200">
        <v>4.6100000000000003</v>
      </c>
      <c r="DU34" s="118">
        <v>18973.269</v>
      </c>
    </row>
    <row r="35" spans="1:125" s="118" customFormat="1" ht="33" customHeight="1" thickBot="1">
      <c r="A35" s="22">
        <v>24</v>
      </c>
      <c r="B35" s="80" t="s">
        <v>328</v>
      </c>
      <c r="C35" s="80" t="s">
        <v>1236</v>
      </c>
      <c r="D35" s="80" t="s">
        <v>871</v>
      </c>
      <c r="E35" s="80" t="s">
        <v>872</v>
      </c>
      <c r="F35" s="103" t="s">
        <v>233</v>
      </c>
      <c r="G35" s="80" t="s">
        <v>1068</v>
      </c>
      <c r="H35" s="104">
        <v>45139</v>
      </c>
      <c r="I35" s="105">
        <v>204</v>
      </c>
      <c r="J35" s="106">
        <v>26</v>
      </c>
      <c r="K35" s="106">
        <v>0.5</v>
      </c>
      <c r="L35" s="106">
        <v>0</v>
      </c>
      <c r="M35" s="106">
        <v>0</v>
      </c>
      <c r="N35" s="106">
        <v>25.5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200.07692307692307</v>
      </c>
      <c r="AH35" s="108">
        <v>200.07692307692307</v>
      </c>
      <c r="AI35" s="107"/>
      <c r="AJ35" s="107">
        <v>200.07692307692307</v>
      </c>
      <c r="AK35" s="107"/>
      <c r="AL35" s="109">
        <v>10</v>
      </c>
      <c r="AM35" s="107">
        <v>6.865384615384615</v>
      </c>
      <c r="AN35" s="107">
        <v>0</v>
      </c>
      <c r="AO35" s="107">
        <v>0</v>
      </c>
      <c r="AP35" s="107">
        <v>0</v>
      </c>
      <c r="AQ35" s="107">
        <v>0</v>
      </c>
      <c r="AR35" s="107">
        <v>14.71153846153846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224.78846153846152</v>
      </c>
      <c r="AY35" s="108"/>
      <c r="AZ35" s="110">
        <v>45139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3</v>
      </c>
      <c r="BF35" s="117"/>
      <c r="BG35" s="117"/>
      <c r="BH35" s="108">
        <v>0</v>
      </c>
      <c r="BI35" s="108">
        <v>227.79</v>
      </c>
      <c r="BJ35" s="108"/>
      <c r="BK35" s="111">
        <v>0</v>
      </c>
      <c r="BL35" s="111">
        <v>0</v>
      </c>
      <c r="BM35" s="108">
        <v>0</v>
      </c>
      <c r="BN35" s="108">
        <v>222.9609813930833</v>
      </c>
      <c r="BO35" s="189">
        <v>935305.74</v>
      </c>
      <c r="BP35" s="112">
        <v>0</v>
      </c>
      <c r="BQ35" s="189">
        <v>915477.78960000002</v>
      </c>
      <c r="BR35" s="189" t="s">
        <v>1297</v>
      </c>
      <c r="BS35" s="189">
        <v>0</v>
      </c>
      <c r="BT35" s="112">
        <v>0</v>
      </c>
      <c r="BU35" s="113" t="s">
        <v>1297</v>
      </c>
      <c r="BV35" s="108">
        <v>0</v>
      </c>
      <c r="BW35" s="117">
        <v>0</v>
      </c>
      <c r="BX35" s="117">
        <v>13.25</v>
      </c>
      <c r="BY35" s="117"/>
      <c r="BZ35" s="117">
        <v>102</v>
      </c>
      <c r="CA35" s="117"/>
      <c r="CB35" s="202">
        <v>4.82</v>
      </c>
      <c r="CC35" s="117">
        <v>1</v>
      </c>
      <c r="CD35" s="108">
        <v>133.22</v>
      </c>
      <c r="CE35" s="114">
        <v>133</v>
      </c>
      <c r="CF35" s="115">
        <v>900</v>
      </c>
      <c r="CG35" s="116"/>
      <c r="CI35" s="119">
        <v>1</v>
      </c>
      <c r="CJ35" s="119">
        <v>0</v>
      </c>
      <c r="CK35" s="119">
        <v>1</v>
      </c>
      <c r="CL35" s="119">
        <v>1</v>
      </c>
      <c r="CM35" s="119">
        <v>0</v>
      </c>
      <c r="CN35" s="119">
        <v>3</v>
      </c>
      <c r="CO35" s="119">
        <v>0</v>
      </c>
      <c r="CP35" s="119">
        <v>0</v>
      </c>
      <c r="CQ35" s="119">
        <v>1</v>
      </c>
      <c r="CR35" s="119">
        <v>4</v>
      </c>
      <c r="CT35" s="127">
        <v>0</v>
      </c>
      <c r="CU35" s="128"/>
      <c r="CV35" s="129">
        <v>0</v>
      </c>
      <c r="CW35" s="129" t="s">
        <v>524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14.71153846153846</v>
      </c>
      <c r="DL35" s="118">
        <v>0</v>
      </c>
      <c r="DM35" s="118">
        <v>0</v>
      </c>
      <c r="DO35" s="197">
        <v>0</v>
      </c>
      <c r="DP35" s="197">
        <v>0</v>
      </c>
      <c r="DQ35" s="198">
        <v>241.04</v>
      </c>
      <c r="DR35" s="197">
        <v>991397.52</v>
      </c>
      <c r="DS35" s="197">
        <v>991397.52</v>
      </c>
      <c r="DT35" s="200">
        <v>4.82</v>
      </c>
      <c r="DU35" s="118">
        <v>19827.950400000002</v>
      </c>
    </row>
    <row r="36" spans="1:125" s="118" customFormat="1" ht="33" customHeight="1" thickBot="1">
      <c r="A36" s="22">
        <v>25</v>
      </c>
      <c r="B36" s="80" t="s">
        <v>329</v>
      </c>
      <c r="C36" s="80" t="s">
        <v>1237</v>
      </c>
      <c r="D36" s="80" t="s">
        <v>873</v>
      </c>
      <c r="E36" s="80" t="s">
        <v>874</v>
      </c>
      <c r="F36" s="103" t="s">
        <v>233</v>
      </c>
      <c r="G36" s="80" t="s">
        <v>1068</v>
      </c>
      <c r="H36" s="104">
        <v>45142</v>
      </c>
      <c r="I36" s="105">
        <v>204</v>
      </c>
      <c r="J36" s="106">
        <v>26</v>
      </c>
      <c r="K36" s="106">
        <v>0</v>
      </c>
      <c r="L36" s="106">
        <v>0</v>
      </c>
      <c r="M36" s="106">
        <v>0</v>
      </c>
      <c r="N36" s="106">
        <v>26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204</v>
      </c>
      <c r="AH36" s="108">
        <v>204</v>
      </c>
      <c r="AI36" s="107"/>
      <c r="AJ36" s="107">
        <v>204</v>
      </c>
      <c r="AK36" s="107"/>
      <c r="AL36" s="109">
        <v>10</v>
      </c>
      <c r="AM36" s="107">
        <v>7</v>
      </c>
      <c r="AN36" s="107">
        <v>0</v>
      </c>
      <c r="AO36" s="107">
        <v>0</v>
      </c>
      <c r="AP36" s="107">
        <v>0</v>
      </c>
      <c r="AQ36" s="107">
        <v>0</v>
      </c>
      <c r="AR36" s="107">
        <v>14.999999999999998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229</v>
      </c>
      <c r="AY36" s="108"/>
      <c r="AZ36" s="110">
        <v>45142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3</v>
      </c>
      <c r="BF36" s="117"/>
      <c r="BG36" s="117"/>
      <c r="BH36" s="108">
        <v>0</v>
      </c>
      <c r="BI36" s="108">
        <v>232</v>
      </c>
      <c r="BJ36" s="108"/>
      <c r="BK36" s="111">
        <v>0</v>
      </c>
      <c r="BL36" s="111">
        <v>3</v>
      </c>
      <c r="BM36" s="108">
        <v>112.5</v>
      </c>
      <c r="BN36" s="108">
        <v>116.75567291768144</v>
      </c>
      <c r="BO36" s="189">
        <v>952592</v>
      </c>
      <c r="BP36" s="112">
        <v>450000</v>
      </c>
      <c r="BQ36" s="189">
        <v>479398.79300000001</v>
      </c>
      <c r="BR36" s="189" t="s">
        <v>1297</v>
      </c>
      <c r="BS36" s="189">
        <v>0</v>
      </c>
      <c r="BT36" s="112">
        <v>0</v>
      </c>
      <c r="BU36" s="113" t="s">
        <v>1297</v>
      </c>
      <c r="BV36" s="108">
        <v>0</v>
      </c>
      <c r="BW36" s="117">
        <v>36.450000000000003</v>
      </c>
      <c r="BX36" s="117">
        <v>13.5</v>
      </c>
      <c r="BY36" s="117"/>
      <c r="BZ36" s="117">
        <v>102</v>
      </c>
      <c r="CA36" s="117"/>
      <c r="CB36" s="202">
        <v>5.63</v>
      </c>
      <c r="CC36" s="117">
        <v>1</v>
      </c>
      <c r="CD36" s="108">
        <v>173.32</v>
      </c>
      <c r="CE36" s="114">
        <v>173</v>
      </c>
      <c r="CF36" s="115">
        <v>1300</v>
      </c>
      <c r="CG36" s="116"/>
      <c r="CI36" s="119">
        <v>1</v>
      </c>
      <c r="CJ36" s="119">
        <v>1</v>
      </c>
      <c r="CK36" s="119">
        <v>1</v>
      </c>
      <c r="CL36" s="119">
        <v>0</v>
      </c>
      <c r="CM36" s="119">
        <v>0</v>
      </c>
      <c r="CN36" s="119">
        <v>3</v>
      </c>
      <c r="CO36" s="119">
        <v>0</v>
      </c>
      <c r="CP36" s="119">
        <v>1</v>
      </c>
      <c r="CQ36" s="119">
        <v>0</v>
      </c>
      <c r="CR36" s="119">
        <v>3</v>
      </c>
      <c r="CT36" s="127">
        <v>0</v>
      </c>
      <c r="CU36" s="128"/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0</v>
      </c>
      <c r="DJ36" s="80">
        <v>0</v>
      </c>
      <c r="DK36" s="191">
        <v>14.999999999999998</v>
      </c>
      <c r="DL36" s="118">
        <v>0</v>
      </c>
      <c r="DM36" s="118">
        <v>0</v>
      </c>
      <c r="DO36" s="197">
        <v>0</v>
      </c>
      <c r="DP36" s="197">
        <v>0</v>
      </c>
      <c r="DQ36" s="198">
        <v>281.95</v>
      </c>
      <c r="DR36" s="197">
        <v>1159660.3499999999</v>
      </c>
      <c r="DS36" s="197">
        <v>1159660.3499999999</v>
      </c>
      <c r="DT36" s="200">
        <v>5.63</v>
      </c>
      <c r="DU36" s="118">
        <v>23193.206999999999</v>
      </c>
    </row>
    <row r="37" spans="1:125" s="118" customFormat="1" ht="33" customHeight="1" thickBot="1">
      <c r="A37" s="22">
        <v>26</v>
      </c>
      <c r="B37" s="80" t="s">
        <v>330</v>
      </c>
      <c r="C37" s="80">
        <v>0</v>
      </c>
      <c r="D37" s="80" t="s">
        <v>881</v>
      </c>
      <c r="E37" s="80" t="s">
        <v>882</v>
      </c>
      <c r="F37" s="103" t="s">
        <v>233</v>
      </c>
      <c r="G37" s="80" t="s">
        <v>1068</v>
      </c>
      <c r="H37" s="104">
        <v>45149</v>
      </c>
      <c r="I37" s="105">
        <v>204</v>
      </c>
      <c r="J37" s="106">
        <v>26</v>
      </c>
      <c r="K37" s="106">
        <v>1</v>
      </c>
      <c r="L37" s="106">
        <v>0</v>
      </c>
      <c r="M37" s="106">
        <v>0</v>
      </c>
      <c r="N37" s="106">
        <v>25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196.15384615384613</v>
      </c>
      <c r="AH37" s="108">
        <v>196.15384615384613</v>
      </c>
      <c r="AI37" s="107"/>
      <c r="AJ37" s="107">
        <v>196.15384615384613</v>
      </c>
      <c r="AK37" s="107"/>
      <c r="AL37" s="109">
        <v>10</v>
      </c>
      <c r="AM37" s="107">
        <v>6.7307692307692308</v>
      </c>
      <c r="AN37" s="107">
        <v>0</v>
      </c>
      <c r="AO37" s="107">
        <v>0</v>
      </c>
      <c r="AP37" s="107">
        <v>0</v>
      </c>
      <c r="AQ37" s="107">
        <v>0</v>
      </c>
      <c r="AR37" s="107">
        <v>14.423076923076922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220.57692307692307</v>
      </c>
      <c r="AY37" s="108"/>
      <c r="AZ37" s="110">
        <v>45149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3</v>
      </c>
      <c r="BF37" s="117"/>
      <c r="BG37" s="117"/>
      <c r="BH37" s="108">
        <v>0</v>
      </c>
      <c r="BI37" s="108">
        <v>223.58</v>
      </c>
      <c r="BJ37" s="108"/>
      <c r="BK37" s="111">
        <v>0</v>
      </c>
      <c r="BL37" s="111">
        <v>0</v>
      </c>
      <c r="BM37" s="108">
        <v>0</v>
      </c>
      <c r="BN37" s="108">
        <v>218.15585854115929</v>
      </c>
      <c r="BO37" s="189">
        <v>918019.4800000001</v>
      </c>
      <c r="BP37" s="112">
        <v>0</v>
      </c>
      <c r="BQ37" s="189">
        <v>895747.95517000009</v>
      </c>
      <c r="BR37" s="189" t="s">
        <v>1297</v>
      </c>
      <c r="BS37" s="189">
        <v>0</v>
      </c>
      <c r="BT37" s="112">
        <v>0</v>
      </c>
      <c r="BU37" s="113" t="s">
        <v>1297</v>
      </c>
      <c r="BV37" s="108">
        <v>0</v>
      </c>
      <c r="BW37" s="117">
        <v>34.165500000000002</v>
      </c>
      <c r="BX37" s="117">
        <v>13</v>
      </c>
      <c r="BY37" s="117"/>
      <c r="BZ37" s="117">
        <v>94.15</v>
      </c>
      <c r="CA37" s="117"/>
      <c r="CB37" s="202">
        <v>5.41</v>
      </c>
      <c r="CC37" s="117">
        <v>1</v>
      </c>
      <c r="CD37" s="108">
        <v>170.18</v>
      </c>
      <c r="CE37" s="114">
        <v>170</v>
      </c>
      <c r="CF37" s="115">
        <v>700</v>
      </c>
      <c r="CG37" s="116"/>
      <c r="CI37" s="119">
        <v>1</v>
      </c>
      <c r="CJ37" s="119">
        <v>1</v>
      </c>
      <c r="CK37" s="119">
        <v>1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1</v>
      </c>
      <c r="CR37" s="119">
        <v>2</v>
      </c>
      <c r="CT37" s="127">
        <v>0</v>
      </c>
      <c r="CU37" s="128"/>
      <c r="CV37" s="129">
        <v>0</v>
      </c>
      <c r="CW37" s="129" t="s">
        <v>525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14.423076923076922</v>
      </c>
      <c r="DL37" s="118">
        <v>0</v>
      </c>
      <c r="DM37" s="118">
        <v>0</v>
      </c>
      <c r="DO37" s="197">
        <v>0</v>
      </c>
      <c r="DP37" s="197">
        <v>0</v>
      </c>
      <c r="DQ37" s="198">
        <v>270.74549999999999</v>
      </c>
      <c r="DR37" s="197">
        <v>1113576.2415</v>
      </c>
      <c r="DS37" s="197">
        <v>1113576.2415</v>
      </c>
      <c r="DT37" s="200">
        <v>5.41</v>
      </c>
      <c r="DU37" s="118">
        <v>22271.524830000002</v>
      </c>
    </row>
    <row r="38" spans="1:125" s="118" customFormat="1" ht="33" customHeight="1" thickBot="1">
      <c r="A38" s="22">
        <v>27</v>
      </c>
      <c r="B38" s="80" t="s">
        <v>331</v>
      </c>
      <c r="C38" s="80" t="s">
        <v>1279</v>
      </c>
      <c r="D38" s="80" t="s">
        <v>971</v>
      </c>
      <c r="E38" s="80" t="s">
        <v>972</v>
      </c>
      <c r="F38" s="103" t="s">
        <v>233</v>
      </c>
      <c r="G38" s="80" t="s">
        <v>1068</v>
      </c>
      <c r="H38" s="104">
        <v>45352</v>
      </c>
      <c r="I38" s="105">
        <v>204</v>
      </c>
      <c r="J38" s="106">
        <v>26</v>
      </c>
      <c r="K38" s="106">
        <v>1</v>
      </c>
      <c r="L38" s="106">
        <v>0</v>
      </c>
      <c r="M38" s="106">
        <v>0</v>
      </c>
      <c r="N38" s="106">
        <v>24</v>
      </c>
      <c r="O38" s="106">
        <v>1</v>
      </c>
      <c r="P38" s="106">
        <v>0</v>
      </c>
      <c r="Q38" s="106">
        <v>0</v>
      </c>
      <c r="R38" s="106" t="s">
        <v>525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7.8461538461538458</v>
      </c>
      <c r="AF38" s="108">
        <v>0</v>
      </c>
      <c r="AG38" s="108">
        <v>188.30769230769229</v>
      </c>
      <c r="AH38" s="108">
        <v>196.15384615384613</v>
      </c>
      <c r="AI38" s="107"/>
      <c r="AJ38" s="107">
        <v>196.15384615384613</v>
      </c>
      <c r="AK38" s="107"/>
      <c r="AL38" s="109">
        <v>10</v>
      </c>
      <c r="AM38" s="107">
        <v>6.4615384615384617</v>
      </c>
      <c r="AN38" s="107">
        <v>0</v>
      </c>
      <c r="AO38" s="107">
        <v>0</v>
      </c>
      <c r="AP38" s="107">
        <v>0</v>
      </c>
      <c r="AQ38" s="107">
        <v>0</v>
      </c>
      <c r="AR38" s="107">
        <v>13.846153846153845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219.99999999999997</v>
      </c>
      <c r="AY38" s="108"/>
      <c r="AZ38" s="110">
        <v>45352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0</v>
      </c>
      <c r="BF38" s="117"/>
      <c r="BG38" s="117"/>
      <c r="BH38" s="108">
        <v>24</v>
      </c>
      <c r="BI38" s="108">
        <v>244</v>
      </c>
      <c r="BJ38" s="108"/>
      <c r="BK38" s="111" t="s">
        <v>525</v>
      </c>
      <c r="BL38" s="111" t="s">
        <v>525</v>
      </c>
      <c r="BM38" s="108">
        <v>75</v>
      </c>
      <c r="BN38" s="108">
        <v>165.09108621529469</v>
      </c>
      <c r="BO38" s="189">
        <v>1001864</v>
      </c>
      <c r="BP38" s="112">
        <v>300000</v>
      </c>
      <c r="BQ38" s="189">
        <v>677864</v>
      </c>
      <c r="BR38" s="189" t="s">
        <v>1297</v>
      </c>
      <c r="BS38" s="189">
        <v>0</v>
      </c>
      <c r="BT38" s="112">
        <v>0</v>
      </c>
      <c r="BU38" s="113" t="s">
        <v>1297</v>
      </c>
      <c r="BV38" s="108">
        <v>0</v>
      </c>
      <c r="BW38" s="117">
        <v>38.708000000000006</v>
      </c>
      <c r="BX38" s="117">
        <v>12.5</v>
      </c>
      <c r="BY38" s="117"/>
      <c r="BZ38" s="117">
        <v>94.15</v>
      </c>
      <c r="CA38" s="117"/>
      <c r="CB38" s="202">
        <v>5.83</v>
      </c>
      <c r="CC38" s="117">
        <v>1</v>
      </c>
      <c r="CD38" s="108">
        <v>194.23</v>
      </c>
      <c r="CE38" s="114">
        <v>194</v>
      </c>
      <c r="CF38" s="115">
        <v>900</v>
      </c>
      <c r="CG38" s="116"/>
      <c r="CI38" s="119">
        <v>1</v>
      </c>
      <c r="CJ38" s="119">
        <v>1</v>
      </c>
      <c r="CK38" s="119">
        <v>2</v>
      </c>
      <c r="CL38" s="119">
        <v>0</v>
      </c>
      <c r="CM38" s="119">
        <v>0</v>
      </c>
      <c r="CN38" s="119">
        <v>4</v>
      </c>
      <c r="CO38" s="119">
        <v>0</v>
      </c>
      <c r="CP38" s="119">
        <v>0</v>
      </c>
      <c r="CQ38" s="119">
        <v>1</v>
      </c>
      <c r="CR38" s="119">
        <v>4</v>
      </c>
      <c r="CT38" s="127">
        <v>0</v>
      </c>
      <c r="CU38" s="128"/>
      <c r="CV38" s="129">
        <v>0</v>
      </c>
      <c r="CW38" s="129" t="s">
        <v>525</v>
      </c>
      <c r="CX38" s="129" t="s">
        <v>525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13.846153846153845</v>
      </c>
      <c r="DL38" s="118">
        <v>0</v>
      </c>
      <c r="DM38" s="118">
        <v>0</v>
      </c>
      <c r="DO38" s="197">
        <v>0</v>
      </c>
      <c r="DP38" s="197">
        <v>0</v>
      </c>
      <c r="DQ38" s="198">
        <v>295.20800000000003</v>
      </c>
      <c r="DR38" s="197">
        <v>1214190.5040000002</v>
      </c>
      <c r="DS38" s="197">
        <v>1200000</v>
      </c>
      <c r="DT38" s="200">
        <v>5.83</v>
      </c>
      <c r="DU38" s="118">
        <v>24000</v>
      </c>
    </row>
    <row r="39" spans="1:125" s="118" customFormat="1" ht="33" customHeight="1" thickBot="1">
      <c r="A39" s="22">
        <v>28</v>
      </c>
      <c r="B39" s="80" t="s">
        <v>332</v>
      </c>
      <c r="C39" s="80" t="s">
        <v>1282</v>
      </c>
      <c r="D39" s="80" t="s">
        <v>989</v>
      </c>
      <c r="E39" s="80" t="s">
        <v>990</v>
      </c>
      <c r="F39" s="103" t="s">
        <v>233</v>
      </c>
      <c r="G39" s="80" t="s">
        <v>1068</v>
      </c>
      <c r="H39" s="104">
        <v>45414</v>
      </c>
      <c r="I39" s="105">
        <v>204</v>
      </c>
      <c r="J39" s="106">
        <v>26</v>
      </c>
      <c r="K39" s="106">
        <v>2</v>
      </c>
      <c r="L39" s="106">
        <v>0</v>
      </c>
      <c r="M39" s="106">
        <v>0</v>
      </c>
      <c r="N39" s="106">
        <v>23.5</v>
      </c>
      <c r="O39" s="106">
        <v>0.5</v>
      </c>
      <c r="P39" s="106">
        <v>0</v>
      </c>
      <c r="Q39" s="106">
        <v>0</v>
      </c>
      <c r="R39" s="106" t="s">
        <v>524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3.9230769230769229</v>
      </c>
      <c r="AF39" s="108">
        <v>0</v>
      </c>
      <c r="AG39" s="108">
        <v>184.38461538461539</v>
      </c>
      <c r="AH39" s="108">
        <v>188.30769230769232</v>
      </c>
      <c r="AI39" s="107"/>
      <c r="AJ39" s="107">
        <v>188.30769230769232</v>
      </c>
      <c r="AK39" s="107"/>
      <c r="AL39" s="109">
        <v>10</v>
      </c>
      <c r="AM39" s="107">
        <v>6.3269230769230766</v>
      </c>
      <c r="AN39" s="107">
        <v>0</v>
      </c>
      <c r="AO39" s="107">
        <v>0</v>
      </c>
      <c r="AP39" s="107">
        <v>0</v>
      </c>
      <c r="AQ39" s="107">
        <v>0</v>
      </c>
      <c r="AR39" s="107">
        <v>13.557692307692307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211.86538461538464</v>
      </c>
      <c r="AY39" s="108"/>
      <c r="AZ39" s="110">
        <v>45414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0</v>
      </c>
      <c r="BF39" s="117"/>
      <c r="BG39" s="117"/>
      <c r="BH39" s="108">
        <v>24</v>
      </c>
      <c r="BI39" s="108">
        <v>235.87</v>
      </c>
      <c r="BJ39" s="108"/>
      <c r="BK39" s="111">
        <v>0</v>
      </c>
      <c r="BL39" s="111">
        <v>2</v>
      </c>
      <c r="BM39" s="108">
        <v>75</v>
      </c>
      <c r="BN39" s="108">
        <v>157.30496829517779</v>
      </c>
      <c r="BO39" s="189">
        <v>968482.22</v>
      </c>
      <c r="BP39" s="112">
        <v>300000</v>
      </c>
      <c r="BQ39" s="189">
        <v>645894.19981999998</v>
      </c>
      <c r="BR39" s="189" t="s">
        <v>1297</v>
      </c>
      <c r="BS39" s="189">
        <v>0</v>
      </c>
      <c r="BT39" s="112">
        <v>0</v>
      </c>
      <c r="BU39" s="113" t="s">
        <v>1297</v>
      </c>
      <c r="BV39" s="108">
        <v>0</v>
      </c>
      <c r="BW39" s="117">
        <v>26.473000000000003</v>
      </c>
      <c r="BX39" s="117">
        <v>12.25</v>
      </c>
      <c r="BY39" s="117"/>
      <c r="BZ39" s="117">
        <v>98.08</v>
      </c>
      <c r="CA39" s="117"/>
      <c r="CB39" s="202">
        <v>5.49</v>
      </c>
      <c r="CC39" s="117">
        <v>1</v>
      </c>
      <c r="CD39" s="108">
        <v>170.02</v>
      </c>
      <c r="CE39" s="114">
        <v>170</v>
      </c>
      <c r="CF39" s="115">
        <v>100</v>
      </c>
      <c r="CG39" s="116"/>
      <c r="CI39" s="119">
        <v>1</v>
      </c>
      <c r="CJ39" s="119">
        <v>1</v>
      </c>
      <c r="CK39" s="119">
        <v>1</v>
      </c>
      <c r="CL39" s="119">
        <v>0</v>
      </c>
      <c r="CM39" s="119">
        <v>0</v>
      </c>
      <c r="CN39" s="119">
        <v>0</v>
      </c>
      <c r="CO39" s="119">
        <v>0</v>
      </c>
      <c r="CP39" s="119">
        <v>0</v>
      </c>
      <c r="CQ39" s="119">
        <v>0</v>
      </c>
      <c r="CR39" s="119">
        <v>1</v>
      </c>
      <c r="CT39" s="127">
        <v>0</v>
      </c>
      <c r="CU39" s="128"/>
      <c r="CV39" s="129">
        <v>0</v>
      </c>
      <c r="CW39" s="129" t="s">
        <v>527</v>
      </c>
      <c r="CX39" s="129" t="s">
        <v>524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</v>
      </c>
      <c r="DJ39" s="80">
        <v>0</v>
      </c>
      <c r="DK39" s="191">
        <v>13.557692307692307</v>
      </c>
      <c r="DL39" s="118">
        <v>0</v>
      </c>
      <c r="DM39" s="118">
        <v>0</v>
      </c>
      <c r="DO39" s="197">
        <v>0</v>
      </c>
      <c r="DP39" s="197">
        <v>0</v>
      </c>
      <c r="DQ39" s="198">
        <v>274.59300000000002</v>
      </c>
      <c r="DR39" s="197">
        <v>1129401.0090000001</v>
      </c>
      <c r="DS39" s="197">
        <v>1129401.0090000001</v>
      </c>
      <c r="DT39" s="200">
        <v>5.49</v>
      </c>
      <c r="DU39" s="118">
        <v>22588.020180000003</v>
      </c>
    </row>
    <row r="40" spans="1:125" s="118" customFormat="1" ht="33" customHeight="1" thickBot="1">
      <c r="A40" s="22">
        <v>29</v>
      </c>
      <c r="B40" s="80" t="s">
        <v>333</v>
      </c>
      <c r="C40" s="80">
        <v>0</v>
      </c>
      <c r="D40" s="80" t="s">
        <v>1001</v>
      </c>
      <c r="E40" s="80" t="s">
        <v>1002</v>
      </c>
      <c r="F40" s="103" t="s">
        <v>233</v>
      </c>
      <c r="G40" s="80" t="s">
        <v>1068</v>
      </c>
      <c r="H40" s="104">
        <v>45419</v>
      </c>
      <c r="I40" s="105">
        <v>204</v>
      </c>
      <c r="J40" s="106">
        <v>26</v>
      </c>
      <c r="K40" s="106">
        <v>0</v>
      </c>
      <c r="L40" s="106">
        <v>0</v>
      </c>
      <c r="M40" s="106">
        <v>0</v>
      </c>
      <c r="N40" s="106">
        <v>26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204</v>
      </c>
      <c r="AH40" s="108">
        <v>204</v>
      </c>
      <c r="AI40" s="107"/>
      <c r="AJ40" s="107">
        <v>204</v>
      </c>
      <c r="AK40" s="107"/>
      <c r="AL40" s="109">
        <v>10</v>
      </c>
      <c r="AM40" s="107">
        <v>7</v>
      </c>
      <c r="AN40" s="107">
        <v>0</v>
      </c>
      <c r="AO40" s="107">
        <v>0</v>
      </c>
      <c r="AP40" s="107">
        <v>0</v>
      </c>
      <c r="AQ40" s="107">
        <v>0</v>
      </c>
      <c r="AR40" s="107">
        <v>14.999999999999998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229</v>
      </c>
      <c r="AY40" s="108"/>
      <c r="AZ40" s="110">
        <v>45419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0</v>
      </c>
      <c r="BI40" s="108">
        <v>229</v>
      </c>
      <c r="BJ40" s="108"/>
      <c r="BK40" s="111">
        <v>1</v>
      </c>
      <c r="BL40" s="111">
        <v>1</v>
      </c>
      <c r="BM40" s="108">
        <v>75</v>
      </c>
      <c r="BN40" s="108">
        <v>150.63562980516318</v>
      </c>
      <c r="BO40" s="189">
        <v>940274</v>
      </c>
      <c r="BP40" s="112">
        <v>300000</v>
      </c>
      <c r="BQ40" s="189">
        <v>618509.89598000003</v>
      </c>
      <c r="BR40" s="189" t="s">
        <v>1297</v>
      </c>
      <c r="BS40" s="189">
        <v>0</v>
      </c>
      <c r="BT40" s="112">
        <v>0</v>
      </c>
      <c r="BU40" s="113" t="s">
        <v>1297</v>
      </c>
      <c r="BV40" s="108">
        <v>0</v>
      </c>
      <c r="BW40" s="117">
        <v>22.076999999999998</v>
      </c>
      <c r="BX40" s="117">
        <v>13.5</v>
      </c>
      <c r="BY40" s="117"/>
      <c r="BZ40" s="117">
        <v>102</v>
      </c>
      <c r="CA40" s="117"/>
      <c r="CB40" s="202">
        <v>5.29</v>
      </c>
      <c r="CC40" s="117">
        <v>1</v>
      </c>
      <c r="CD40" s="108">
        <v>156.29</v>
      </c>
      <c r="CE40" s="114">
        <v>156</v>
      </c>
      <c r="CF40" s="115">
        <v>1200</v>
      </c>
      <c r="CG40" s="116"/>
      <c r="CI40" s="119">
        <v>1</v>
      </c>
      <c r="CJ40" s="119">
        <v>1</v>
      </c>
      <c r="CK40" s="119">
        <v>0</v>
      </c>
      <c r="CL40" s="119">
        <v>0</v>
      </c>
      <c r="CM40" s="119">
        <v>1</v>
      </c>
      <c r="CN40" s="119">
        <v>1</v>
      </c>
      <c r="CO40" s="119">
        <v>0</v>
      </c>
      <c r="CP40" s="119">
        <v>1</v>
      </c>
      <c r="CQ40" s="119">
        <v>0</v>
      </c>
      <c r="CR40" s="119">
        <v>2</v>
      </c>
      <c r="CT40" s="127">
        <v>0</v>
      </c>
      <c r="CU40" s="128"/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14.999999999999998</v>
      </c>
      <c r="DL40" s="118">
        <v>0</v>
      </c>
      <c r="DM40" s="118">
        <v>0</v>
      </c>
      <c r="DO40" s="197">
        <v>0</v>
      </c>
      <c r="DP40" s="197">
        <v>0</v>
      </c>
      <c r="DQ40" s="198">
        <v>264.577</v>
      </c>
      <c r="DR40" s="197">
        <v>1088205.2009999999</v>
      </c>
      <c r="DS40" s="197">
        <v>1088205.2009999999</v>
      </c>
      <c r="DT40" s="200">
        <v>5.29</v>
      </c>
      <c r="DU40" s="118">
        <v>21764.104019999999</v>
      </c>
    </row>
    <row r="41" spans="1:125" s="118" customFormat="1" ht="33" customHeight="1" thickBot="1">
      <c r="A41" s="22">
        <v>30</v>
      </c>
      <c r="B41" s="80" t="s">
        <v>334</v>
      </c>
      <c r="C41" s="80">
        <v>0</v>
      </c>
      <c r="D41" s="80" t="s">
        <v>1021</v>
      </c>
      <c r="E41" s="80" t="s">
        <v>1022</v>
      </c>
      <c r="F41" s="103" t="s">
        <v>233</v>
      </c>
      <c r="G41" s="80" t="s">
        <v>1068</v>
      </c>
      <c r="H41" s="104">
        <v>45448</v>
      </c>
      <c r="I41" s="105">
        <v>202</v>
      </c>
      <c r="J41" s="106">
        <v>26</v>
      </c>
      <c r="K41" s="106">
        <v>2</v>
      </c>
      <c r="L41" s="106">
        <v>0</v>
      </c>
      <c r="M41" s="106">
        <v>0</v>
      </c>
      <c r="N41" s="106">
        <v>24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80">
        <v>0</v>
      </c>
      <c r="U41" s="80">
        <v>0</v>
      </c>
      <c r="V41" s="106"/>
      <c r="W41" s="107">
        <v>0</v>
      </c>
      <c r="X41" s="107">
        <v>0</v>
      </c>
      <c r="Y41" s="107"/>
      <c r="Z41" s="107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186.46153846153845</v>
      </c>
      <c r="AH41" s="108">
        <v>186.46153846153845</v>
      </c>
      <c r="AI41" s="107"/>
      <c r="AJ41" s="107">
        <v>186.46153846153845</v>
      </c>
      <c r="AK41" s="107"/>
      <c r="AL41" s="109">
        <v>10</v>
      </c>
      <c r="AM41" s="107">
        <v>6.4615384615384617</v>
      </c>
      <c r="AN41" s="107">
        <v>0</v>
      </c>
      <c r="AO41" s="107">
        <v>0</v>
      </c>
      <c r="AP41" s="107">
        <v>0</v>
      </c>
      <c r="AQ41" s="107">
        <v>0</v>
      </c>
      <c r="AR41" s="107">
        <v>13.846153846153845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8">
        <v>210.30769230769229</v>
      </c>
      <c r="AY41" s="108"/>
      <c r="AZ41" s="110">
        <v>45448</v>
      </c>
      <c r="BA41" s="110">
        <v>43251</v>
      </c>
      <c r="BB41" s="111" t="e">
        <v>#NUM!</v>
      </c>
      <c r="BC41" s="111" t="e">
        <v>#NUM!</v>
      </c>
      <c r="BD41" s="111" t="e">
        <v>#NUM!</v>
      </c>
      <c r="BE41" s="117">
        <v>0</v>
      </c>
      <c r="BF41" s="117"/>
      <c r="BG41" s="117"/>
      <c r="BH41" s="108">
        <v>0</v>
      </c>
      <c r="BI41" s="108">
        <v>210.31</v>
      </c>
      <c r="BJ41" s="108"/>
      <c r="BK41" s="111">
        <v>0</v>
      </c>
      <c r="BL41" s="111">
        <v>0</v>
      </c>
      <c r="BM41" s="108">
        <v>0</v>
      </c>
      <c r="BN41" s="108">
        <v>205.84620297126156</v>
      </c>
      <c r="BO41" s="189">
        <v>863532.86</v>
      </c>
      <c r="BP41" s="112">
        <v>0</v>
      </c>
      <c r="BQ41" s="189">
        <v>845204.50939999998</v>
      </c>
      <c r="BR41" s="189" t="s">
        <v>1297</v>
      </c>
      <c r="BS41" s="189">
        <v>0</v>
      </c>
      <c r="BT41" s="112">
        <v>0</v>
      </c>
      <c r="BU41" s="113" t="s">
        <v>1297</v>
      </c>
      <c r="BV41" s="108">
        <v>0</v>
      </c>
      <c r="BW41" s="117">
        <v>0</v>
      </c>
      <c r="BX41" s="117">
        <v>12.5</v>
      </c>
      <c r="BY41" s="117"/>
      <c r="BZ41" s="117">
        <v>93.23</v>
      </c>
      <c r="CA41" s="117"/>
      <c r="CB41" s="202">
        <v>4.45</v>
      </c>
      <c r="CC41" s="117">
        <v>1</v>
      </c>
      <c r="CD41" s="108">
        <v>124.13</v>
      </c>
      <c r="CE41" s="114">
        <v>124</v>
      </c>
      <c r="CF41" s="115">
        <v>500</v>
      </c>
      <c r="CG41" s="116"/>
      <c r="CI41" s="119">
        <v>1</v>
      </c>
      <c r="CJ41" s="119">
        <v>0</v>
      </c>
      <c r="CK41" s="119">
        <v>1</v>
      </c>
      <c r="CL41" s="119">
        <v>0</v>
      </c>
      <c r="CM41" s="119">
        <v>0</v>
      </c>
      <c r="CN41" s="119">
        <v>4</v>
      </c>
      <c r="CO41" s="119">
        <v>0</v>
      </c>
      <c r="CP41" s="119">
        <v>0</v>
      </c>
      <c r="CQ41" s="119">
        <v>1</v>
      </c>
      <c r="CR41" s="119">
        <v>0</v>
      </c>
      <c r="CT41" s="127">
        <v>0</v>
      </c>
      <c r="CU41" s="128"/>
      <c r="CV41" s="129">
        <v>0</v>
      </c>
      <c r="CW41" s="129" t="s">
        <v>527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8"/>
      <c r="DD41" s="128"/>
      <c r="DE41" s="128"/>
      <c r="DF41" s="129"/>
      <c r="DH41" s="80">
        <v>0</v>
      </c>
      <c r="DI41" s="80">
        <v>0</v>
      </c>
      <c r="DJ41" s="80">
        <v>0</v>
      </c>
      <c r="DK41" s="191">
        <v>13.846153846153845</v>
      </c>
      <c r="DL41" s="118">
        <v>0</v>
      </c>
      <c r="DM41" s="118">
        <v>0</v>
      </c>
      <c r="DO41" s="197">
        <v>0</v>
      </c>
      <c r="DP41" s="197">
        <v>0</v>
      </c>
      <c r="DQ41" s="198">
        <v>222.81</v>
      </c>
      <c r="DR41" s="197">
        <v>916417.53</v>
      </c>
      <c r="DS41" s="197">
        <v>916417.53</v>
      </c>
      <c r="DT41" s="200">
        <v>4.45</v>
      </c>
      <c r="DU41" s="118">
        <v>18328.350600000002</v>
      </c>
    </row>
    <row r="42" spans="1:125" s="118" customFormat="1" ht="33" customHeight="1" thickBot="1">
      <c r="A42" s="22">
        <v>31</v>
      </c>
      <c r="B42" s="80" t="s">
        <v>335</v>
      </c>
      <c r="C42" s="80" t="s">
        <v>1293</v>
      </c>
      <c r="D42" s="80" t="s">
        <v>1033</v>
      </c>
      <c r="E42" s="80" t="s">
        <v>1034</v>
      </c>
      <c r="F42" s="103" t="s">
        <v>233</v>
      </c>
      <c r="G42" s="80" t="s">
        <v>1068</v>
      </c>
      <c r="H42" s="104">
        <v>45474</v>
      </c>
      <c r="I42" s="105">
        <v>202</v>
      </c>
      <c r="J42" s="106">
        <v>26</v>
      </c>
      <c r="K42" s="106">
        <v>0</v>
      </c>
      <c r="L42" s="106">
        <v>0</v>
      </c>
      <c r="M42" s="106">
        <v>0</v>
      </c>
      <c r="N42" s="106">
        <v>26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80">
        <v>0</v>
      </c>
      <c r="U42" s="80">
        <v>0</v>
      </c>
      <c r="V42" s="106"/>
      <c r="W42" s="107">
        <v>0</v>
      </c>
      <c r="X42" s="107">
        <v>0</v>
      </c>
      <c r="Y42" s="107"/>
      <c r="Z42" s="107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202</v>
      </c>
      <c r="AH42" s="108">
        <v>202</v>
      </c>
      <c r="AI42" s="107"/>
      <c r="AJ42" s="107">
        <v>202</v>
      </c>
      <c r="AK42" s="107"/>
      <c r="AL42" s="109">
        <v>10</v>
      </c>
      <c r="AM42" s="107">
        <v>7</v>
      </c>
      <c r="AN42" s="107">
        <v>0</v>
      </c>
      <c r="AO42" s="107">
        <v>0</v>
      </c>
      <c r="AP42" s="107">
        <v>0</v>
      </c>
      <c r="AQ42" s="107">
        <v>0</v>
      </c>
      <c r="AR42" s="107">
        <v>14.999999999999998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8">
        <v>227</v>
      </c>
      <c r="AY42" s="108"/>
      <c r="AZ42" s="110">
        <v>45474</v>
      </c>
      <c r="BA42" s="110">
        <v>43251</v>
      </c>
      <c r="BB42" s="111" t="e">
        <v>#NUM!</v>
      </c>
      <c r="BC42" s="111" t="e">
        <v>#NUM!</v>
      </c>
      <c r="BD42" s="111" t="e">
        <v>#NUM!</v>
      </c>
      <c r="BE42" s="117">
        <v>0</v>
      </c>
      <c r="BF42" s="117"/>
      <c r="BG42" s="117"/>
      <c r="BH42" s="108">
        <v>0</v>
      </c>
      <c r="BI42" s="108">
        <v>227</v>
      </c>
      <c r="BJ42" s="108"/>
      <c r="BK42" s="111">
        <v>1</v>
      </c>
      <c r="BL42" s="111">
        <v>0</v>
      </c>
      <c r="BM42" s="108">
        <v>37.5</v>
      </c>
      <c r="BN42" s="108">
        <v>185.649895275207</v>
      </c>
      <c r="BO42" s="189">
        <v>932062</v>
      </c>
      <c r="BP42" s="112">
        <v>150000</v>
      </c>
      <c r="BQ42" s="189">
        <v>762278.47</v>
      </c>
      <c r="BR42" s="189" t="s">
        <v>1297</v>
      </c>
      <c r="BS42" s="189">
        <v>0</v>
      </c>
      <c r="BT42" s="112">
        <v>0</v>
      </c>
      <c r="BU42" s="113" t="s">
        <v>1297</v>
      </c>
      <c r="BV42" s="108">
        <v>0</v>
      </c>
      <c r="BW42" s="117">
        <v>0</v>
      </c>
      <c r="BX42" s="117">
        <v>13.5</v>
      </c>
      <c r="BY42" s="117"/>
      <c r="BZ42" s="117">
        <v>101</v>
      </c>
      <c r="CA42" s="117"/>
      <c r="CB42" s="202">
        <v>4.8099999999999996</v>
      </c>
      <c r="CC42" s="117">
        <v>1</v>
      </c>
      <c r="CD42" s="108">
        <v>133.69</v>
      </c>
      <c r="CE42" s="114">
        <v>133</v>
      </c>
      <c r="CF42" s="115">
        <v>2800</v>
      </c>
      <c r="CG42" s="116"/>
      <c r="CI42" s="119">
        <v>1</v>
      </c>
      <c r="CJ42" s="119">
        <v>0</v>
      </c>
      <c r="CK42" s="119">
        <v>1</v>
      </c>
      <c r="CL42" s="119">
        <v>1</v>
      </c>
      <c r="CM42" s="119">
        <v>0</v>
      </c>
      <c r="CN42" s="119">
        <v>3</v>
      </c>
      <c r="CO42" s="119">
        <v>1</v>
      </c>
      <c r="CP42" s="119">
        <v>0</v>
      </c>
      <c r="CQ42" s="119">
        <v>1</v>
      </c>
      <c r="CR42" s="119">
        <v>3</v>
      </c>
      <c r="CT42" s="127">
        <v>0</v>
      </c>
      <c r="CU42" s="128"/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8">
        <v>0</v>
      </c>
      <c r="DD42" s="128"/>
      <c r="DE42" s="128"/>
      <c r="DF42" s="129"/>
      <c r="DH42" s="80">
        <v>0</v>
      </c>
      <c r="DI42" s="80">
        <v>0</v>
      </c>
      <c r="DJ42" s="80">
        <v>0</v>
      </c>
      <c r="DK42" s="191">
        <v>14.999999999999998</v>
      </c>
      <c r="DL42" s="118">
        <v>0</v>
      </c>
      <c r="DM42" s="118">
        <v>0</v>
      </c>
      <c r="DO42" s="197">
        <v>0</v>
      </c>
      <c r="DP42" s="197">
        <v>0</v>
      </c>
      <c r="DQ42" s="198">
        <v>240.5</v>
      </c>
      <c r="DR42" s="197">
        <v>989176.5</v>
      </c>
      <c r="DS42" s="197">
        <v>989176.5</v>
      </c>
      <c r="DT42" s="200">
        <v>4.8099999999999996</v>
      </c>
      <c r="DU42" s="118">
        <v>19783.53</v>
      </c>
    </row>
    <row r="43" spans="1:125" s="124" customFormat="1" ht="38.25" customHeight="1" thickBot="1">
      <c r="A43" s="120"/>
      <c r="B43" s="121"/>
      <c r="C43" s="121"/>
      <c r="D43" s="122"/>
      <c r="E43" s="122"/>
      <c r="F43" s="123"/>
      <c r="G43" s="123"/>
      <c r="H43" s="123"/>
      <c r="I43" s="123"/>
      <c r="J43" s="123"/>
      <c r="K43" s="5">
        <f>SUM(K12:K42)</f>
        <v>20.5</v>
      </c>
      <c r="L43" s="5">
        <f>SUM(L12:L42)</f>
        <v>0</v>
      </c>
      <c r="M43" s="5">
        <f>SUM(M12:M42)</f>
        <v>0</v>
      </c>
      <c r="N43" s="5"/>
      <c r="O43" s="5">
        <f>SUM(O12:O42)</f>
        <v>11</v>
      </c>
      <c r="P43" s="5">
        <f>SUM(P12:P42)</f>
        <v>0</v>
      </c>
      <c r="Q43" s="5"/>
      <c r="R43" s="5">
        <f>SUM(R12:R42)</f>
        <v>0</v>
      </c>
      <c r="S43" s="54">
        <f>SUM(S12:S42)</f>
        <v>0</v>
      </c>
      <c r="T43" s="5">
        <f>SUM(T12:T42)</f>
        <v>0</v>
      </c>
      <c r="U43" s="5">
        <f>SUM(U12:U42)</f>
        <v>0</v>
      </c>
      <c r="V43" s="5"/>
      <c r="W43" s="7">
        <f>SUM(W12:W42)</f>
        <v>0</v>
      </c>
      <c r="X43" s="7">
        <f>SUM(X12:X42)</f>
        <v>0</v>
      </c>
      <c r="Y43" s="5"/>
      <c r="Z43" s="7">
        <f>SUM(Z12:Z42)</f>
        <v>0</v>
      </c>
      <c r="AA43" s="36"/>
      <c r="AB43" s="7">
        <f>SUM(AB12:AB42)</f>
        <v>0</v>
      </c>
      <c r="AC43" s="7">
        <f>SUM(AC12:AC42)</f>
        <v>0</v>
      </c>
      <c r="AD43" s="7"/>
      <c r="AE43" s="7">
        <f t="shared" ref="AE43:AL43" si="0">SUM(AE12:AE42)</f>
        <v>86.307692307692278</v>
      </c>
      <c r="AF43" s="58">
        <f t="shared" si="0"/>
        <v>0</v>
      </c>
      <c r="AG43" s="58">
        <f t="shared" si="0"/>
        <v>6072.9999999999982</v>
      </c>
      <c r="AH43" s="58">
        <f t="shared" si="0"/>
        <v>6159.3076923076906</v>
      </c>
      <c r="AI43" s="58">
        <f t="shared" si="0"/>
        <v>0</v>
      </c>
      <c r="AJ43" s="58">
        <f t="shared" si="0"/>
        <v>6159.3076923076906</v>
      </c>
      <c r="AK43" s="58">
        <f t="shared" si="0"/>
        <v>0</v>
      </c>
      <c r="AL43" s="58">
        <f t="shared" si="0"/>
        <v>310</v>
      </c>
      <c r="AM43" s="58"/>
      <c r="AN43" s="58"/>
      <c r="AO43" s="58"/>
      <c r="AP43" s="58">
        <f t="shared" ref="AP13:AP43" si="1">7/26*S43</f>
        <v>0</v>
      </c>
      <c r="AQ43" s="58">
        <f t="shared" ref="AQ13:AQ43" si="2">7/26*M43</f>
        <v>0</v>
      </c>
      <c r="AR43" s="58">
        <f>SUM(AR12:AR42)</f>
        <v>446.82692307692309</v>
      </c>
      <c r="AS43" s="58">
        <f>10/26*S43</f>
        <v>0</v>
      </c>
      <c r="AT43" s="58">
        <f>10/26*M43</f>
        <v>0</v>
      </c>
      <c r="AU43" s="58"/>
      <c r="AV43" s="58">
        <f>10/26*N43</f>
        <v>0</v>
      </c>
      <c r="AW43" s="58">
        <f>10/26*O43</f>
        <v>4.2307692307692308</v>
      </c>
      <c r="AX43" s="58">
        <f>SUM(AX12:AX42)</f>
        <v>6916.1346153846152</v>
      </c>
      <c r="AY43" s="58">
        <f>SUM(AY12:AY42)</f>
        <v>0</v>
      </c>
      <c r="AZ43" s="58"/>
      <c r="BA43" s="58"/>
      <c r="BB43" s="58"/>
      <c r="BC43" s="58"/>
      <c r="BD43" s="58"/>
      <c r="BE43" s="58">
        <f t="shared" ref="BE43:BN43" si="3">SUM(BE12:BE42)</f>
        <v>183</v>
      </c>
      <c r="BF43" s="58">
        <f t="shared" si="3"/>
        <v>0</v>
      </c>
      <c r="BG43" s="58">
        <f t="shared" si="3"/>
        <v>0</v>
      </c>
      <c r="BH43" s="58">
        <f t="shared" si="3"/>
        <v>356</v>
      </c>
      <c r="BI43" s="58">
        <f t="shared" si="3"/>
        <v>7455.15</v>
      </c>
      <c r="BJ43" s="58">
        <f t="shared" si="3"/>
        <v>0</v>
      </c>
      <c r="BK43" s="60">
        <f t="shared" si="3"/>
        <v>9</v>
      </c>
      <c r="BL43" s="60">
        <f t="shared" si="3"/>
        <v>17</v>
      </c>
      <c r="BM43" s="58">
        <f t="shared" si="3"/>
        <v>1762.5</v>
      </c>
      <c r="BN43" s="58">
        <f t="shared" si="3"/>
        <v>5579.4598002167559</v>
      </c>
      <c r="BO43" s="58"/>
      <c r="BP43" s="58"/>
      <c r="BQ43" s="58"/>
      <c r="BR43" s="58"/>
      <c r="BS43" s="58"/>
      <c r="BT43" s="58"/>
      <c r="BU43" s="58"/>
      <c r="BV43" s="58">
        <f t="shared" ref="BV43:CF43" si="4">SUM(BV12:BV42)</f>
        <v>0</v>
      </c>
      <c r="BW43" s="58">
        <f t="shared" si="4"/>
        <v>366.40150000000006</v>
      </c>
      <c r="BX43" s="58">
        <f t="shared" si="4"/>
        <v>402.75</v>
      </c>
      <c r="BY43" s="58">
        <f t="shared" si="4"/>
        <v>0</v>
      </c>
      <c r="BZ43" s="58">
        <f t="shared" si="4"/>
        <v>3069.8300000000004</v>
      </c>
      <c r="CA43" s="58">
        <f t="shared" si="4"/>
        <v>0</v>
      </c>
      <c r="CB43" s="58">
        <f t="shared" si="4"/>
        <v>164.41000000000003</v>
      </c>
      <c r="CC43" s="58">
        <f t="shared" si="4"/>
        <v>31</v>
      </c>
      <c r="CD43" s="58">
        <f t="shared" si="4"/>
        <v>4959.0599999999995</v>
      </c>
      <c r="CE43" s="58">
        <f t="shared" si="4"/>
        <v>4948</v>
      </c>
      <c r="CF43" s="6">
        <f t="shared" si="4"/>
        <v>44300</v>
      </c>
      <c r="CG43" s="8"/>
      <c r="CI43" s="125">
        <f t="shared" ref="CI43:CR43" si="5">SUM(CI12:CI42)</f>
        <v>31</v>
      </c>
      <c r="CJ43" s="125">
        <f t="shared" si="5"/>
        <v>22</v>
      </c>
      <c r="CK43" s="125">
        <f t="shared" si="5"/>
        <v>27</v>
      </c>
      <c r="CL43" s="125">
        <f t="shared" si="5"/>
        <v>11</v>
      </c>
      <c r="CM43" s="125">
        <f t="shared" si="5"/>
        <v>8</v>
      </c>
      <c r="CN43" s="125">
        <f t="shared" si="5"/>
        <v>58</v>
      </c>
      <c r="CO43" s="126">
        <f t="shared" si="5"/>
        <v>9</v>
      </c>
      <c r="CP43" s="126">
        <f t="shared" si="5"/>
        <v>12</v>
      </c>
      <c r="CQ43" s="125">
        <f t="shared" si="5"/>
        <v>17</v>
      </c>
      <c r="CR43" s="125">
        <f t="shared" si="5"/>
        <v>58</v>
      </c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8"/>
      <c r="DF43" s="138"/>
      <c r="DH43" s="188"/>
      <c r="DI43" s="188"/>
      <c r="DJ43" s="188"/>
    </row>
    <row r="44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43:AW43 AS1:AW10"/>
    <dataValidation allowBlank="1" showInputMessage="1" showErrorMessage="1" prompt="សំរាប់តែអ្នកចូលតែប៉ុណ្ណោះ!!!" sqref="DC12:DE42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44"/>
  <sheetViews>
    <sheetView view="pageBreakPreview" zoomScale="80" zoomScaleNormal="90" zoomScaleSheetLayoutView="80" workbookViewId="0">
      <pane xSplit="19" ySplit="11" topLeftCell="BK12" activePane="bottomRight" state="frozen"/>
      <selection activeCell="B12" sqref="B12"/>
      <selection pane="topRight" activeCell="B12" sqref="B12"/>
      <selection pane="bottomLeft" activeCell="B12" sqref="B12"/>
      <selection pane="bottomRight" activeCell="A12" sqref="A12:XFD42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201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336</v>
      </c>
      <c r="C12" s="80" t="s">
        <v>1093</v>
      </c>
      <c r="D12" s="80" t="s">
        <v>573</v>
      </c>
      <c r="E12" s="80" t="s">
        <v>574</v>
      </c>
      <c r="F12" s="103" t="s">
        <v>234</v>
      </c>
      <c r="G12" s="80" t="s">
        <v>1068</v>
      </c>
      <c r="H12" s="104">
        <v>44670</v>
      </c>
      <c r="I12" s="105">
        <v>204</v>
      </c>
      <c r="J12" s="106">
        <v>26</v>
      </c>
      <c r="K12" s="106">
        <v>0.5</v>
      </c>
      <c r="L12" s="106">
        <v>0</v>
      </c>
      <c r="M12" s="106">
        <v>0</v>
      </c>
      <c r="N12" s="106">
        <v>23.5</v>
      </c>
      <c r="O12" s="106">
        <v>2</v>
      </c>
      <c r="P12" s="106">
        <v>0</v>
      </c>
      <c r="Q12" s="106">
        <v>0</v>
      </c>
      <c r="R12" s="106" t="s">
        <v>527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15.692307692307692</v>
      </c>
      <c r="AF12" s="108">
        <v>0</v>
      </c>
      <c r="AG12" s="108">
        <v>184.38461538461539</v>
      </c>
      <c r="AH12" s="108">
        <v>200.07692307692307</v>
      </c>
      <c r="AI12" s="107"/>
      <c r="AJ12" s="107">
        <v>200.07692307692307</v>
      </c>
      <c r="AK12" s="107"/>
      <c r="AL12" s="109">
        <v>10</v>
      </c>
      <c r="AM12" s="107">
        <v>6.3269230769230766</v>
      </c>
      <c r="AN12" s="107">
        <v>0</v>
      </c>
      <c r="AO12" s="107">
        <v>0</v>
      </c>
      <c r="AP12" s="107">
        <v>0</v>
      </c>
      <c r="AQ12" s="107">
        <v>0</v>
      </c>
      <c r="AR12" s="107">
        <v>14.134615384615383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224.21153846153845</v>
      </c>
      <c r="AY12" s="108"/>
      <c r="AZ12" s="110">
        <v>44670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236.21</v>
      </c>
      <c r="BJ12" s="108"/>
      <c r="BK12" s="111">
        <v>0</v>
      </c>
      <c r="BL12" s="111">
        <v>0</v>
      </c>
      <c r="BM12" s="108">
        <v>0</v>
      </c>
      <c r="BN12" s="108">
        <v>230.364895275207</v>
      </c>
      <c r="BO12" s="189">
        <v>969878.26</v>
      </c>
      <c r="BP12" s="112">
        <v>0</v>
      </c>
      <c r="BQ12" s="189">
        <v>945878.26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48.04</v>
      </c>
      <c r="BX12" s="117">
        <v>12.25</v>
      </c>
      <c r="BY12" s="117"/>
      <c r="BZ12" s="117">
        <v>102</v>
      </c>
      <c r="CA12" s="117"/>
      <c r="CB12" s="202">
        <v>5.83</v>
      </c>
      <c r="CC12" s="117">
        <v>1</v>
      </c>
      <c r="CD12" s="108">
        <v>187.67</v>
      </c>
      <c r="CE12" s="114">
        <v>187</v>
      </c>
      <c r="CF12" s="115">
        <v>2700</v>
      </c>
      <c r="CG12" s="116"/>
      <c r="CI12" s="119">
        <v>1</v>
      </c>
      <c r="CJ12" s="119">
        <v>1</v>
      </c>
      <c r="CK12" s="119">
        <v>1</v>
      </c>
      <c r="CL12" s="119">
        <v>1</v>
      </c>
      <c r="CM12" s="119">
        <v>1</v>
      </c>
      <c r="CN12" s="119">
        <v>2</v>
      </c>
      <c r="CO12" s="119">
        <v>1</v>
      </c>
      <c r="CP12" s="119">
        <v>0</v>
      </c>
      <c r="CQ12" s="119">
        <v>1</v>
      </c>
      <c r="CR12" s="119">
        <v>2</v>
      </c>
      <c r="CT12" s="127">
        <v>0</v>
      </c>
      <c r="CU12" s="128"/>
      <c r="CV12" s="129">
        <v>0</v>
      </c>
      <c r="CW12" s="129" t="s">
        <v>524</v>
      </c>
      <c r="CX12" s="129" t="s">
        <v>527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14.134615384615383</v>
      </c>
      <c r="DL12" s="118">
        <v>1</v>
      </c>
      <c r="DM12" s="118">
        <v>0.57692307692307687</v>
      </c>
      <c r="DO12" s="197">
        <v>0</v>
      </c>
      <c r="DP12" s="197">
        <v>0</v>
      </c>
      <c r="DQ12" s="198">
        <v>296.5</v>
      </c>
      <c r="DR12" s="197">
        <v>1219504.5</v>
      </c>
      <c r="DS12" s="197">
        <v>1200000</v>
      </c>
      <c r="DT12" s="200">
        <v>5.83</v>
      </c>
      <c r="DU12" s="118">
        <v>24000</v>
      </c>
    </row>
    <row r="13" spans="1:125" s="118" customFormat="1" ht="33" customHeight="1" thickBot="1">
      <c r="A13" s="22">
        <v>2</v>
      </c>
      <c r="B13" s="80" t="s">
        <v>337</v>
      </c>
      <c r="C13" s="80" t="s">
        <v>1099</v>
      </c>
      <c r="D13" s="80" t="s">
        <v>585</v>
      </c>
      <c r="E13" s="80" t="s">
        <v>586</v>
      </c>
      <c r="F13" s="103" t="s">
        <v>234</v>
      </c>
      <c r="G13" s="80" t="s">
        <v>1068</v>
      </c>
      <c r="H13" s="104">
        <v>44692</v>
      </c>
      <c r="I13" s="105">
        <v>204</v>
      </c>
      <c r="J13" s="106">
        <v>26</v>
      </c>
      <c r="K13" s="106">
        <v>3</v>
      </c>
      <c r="L13" s="106">
        <v>0</v>
      </c>
      <c r="M13" s="106">
        <v>0</v>
      </c>
      <c r="N13" s="106">
        <v>22.5</v>
      </c>
      <c r="O13" s="106">
        <v>0.5</v>
      </c>
      <c r="P13" s="106">
        <v>0</v>
      </c>
      <c r="Q13" s="106">
        <v>0</v>
      </c>
      <c r="R13" s="106" t="s">
        <v>524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3.9230769230769229</v>
      </c>
      <c r="AF13" s="108">
        <v>0</v>
      </c>
      <c r="AG13" s="108">
        <v>176.53846153846152</v>
      </c>
      <c r="AH13" s="108">
        <v>180.46153846153845</v>
      </c>
      <c r="AI13" s="107"/>
      <c r="AJ13" s="107">
        <v>180.46153846153845</v>
      </c>
      <c r="AK13" s="107"/>
      <c r="AL13" s="109">
        <v>10</v>
      </c>
      <c r="AM13" s="107">
        <v>6.0576923076923075</v>
      </c>
      <c r="AN13" s="107">
        <v>0</v>
      </c>
      <c r="AO13" s="107">
        <v>0</v>
      </c>
      <c r="AP13" s="107">
        <v>0</v>
      </c>
      <c r="AQ13" s="107">
        <v>0</v>
      </c>
      <c r="AR13" s="107">
        <v>12.98076923076923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203.44230769230768</v>
      </c>
      <c r="AY13" s="108"/>
      <c r="AZ13" s="110">
        <v>44692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0</v>
      </c>
      <c r="BI13" s="108">
        <v>215.44</v>
      </c>
      <c r="BJ13" s="108"/>
      <c r="BK13" s="111">
        <v>1</v>
      </c>
      <c r="BL13" s="111">
        <v>0</v>
      </c>
      <c r="BM13" s="108">
        <v>37.5</v>
      </c>
      <c r="BN13" s="108">
        <v>173.66577345348273</v>
      </c>
      <c r="BO13" s="189">
        <v>884596.64</v>
      </c>
      <c r="BP13" s="112">
        <v>150000</v>
      </c>
      <c r="BQ13" s="189">
        <v>713071.66580000008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34.479999999999997</v>
      </c>
      <c r="BX13" s="117">
        <v>11.75</v>
      </c>
      <c r="BY13" s="117"/>
      <c r="BZ13" s="117">
        <v>86.31</v>
      </c>
      <c r="CA13" s="117"/>
      <c r="CB13" s="202">
        <v>5.23</v>
      </c>
      <c r="CC13" s="117">
        <v>1</v>
      </c>
      <c r="CD13" s="108">
        <v>169.13</v>
      </c>
      <c r="CE13" s="114">
        <v>169</v>
      </c>
      <c r="CF13" s="115">
        <v>500</v>
      </c>
      <c r="CG13" s="116"/>
      <c r="CI13" s="119">
        <v>1</v>
      </c>
      <c r="CJ13" s="119">
        <v>1</v>
      </c>
      <c r="CK13" s="119">
        <v>0</v>
      </c>
      <c r="CL13" s="119">
        <v>1</v>
      </c>
      <c r="CM13" s="119">
        <v>1</v>
      </c>
      <c r="CN13" s="119">
        <v>4</v>
      </c>
      <c r="CO13" s="119">
        <v>0</v>
      </c>
      <c r="CP13" s="119">
        <v>0</v>
      </c>
      <c r="CQ13" s="119">
        <v>1</v>
      </c>
      <c r="CR13" s="119">
        <v>0</v>
      </c>
      <c r="CT13" s="127">
        <v>0</v>
      </c>
      <c r="CU13" s="128"/>
      <c r="CV13" s="129">
        <v>0</v>
      </c>
      <c r="CW13" s="129" t="s">
        <v>526</v>
      </c>
      <c r="CX13" s="129" t="s">
        <v>524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12.98076923076923</v>
      </c>
      <c r="DL13" s="118">
        <v>0</v>
      </c>
      <c r="DM13" s="118">
        <v>0</v>
      </c>
      <c r="DO13" s="197">
        <v>0</v>
      </c>
      <c r="DP13" s="197">
        <v>0</v>
      </c>
      <c r="DQ13" s="198">
        <v>261.66999999999996</v>
      </c>
      <c r="DR13" s="197">
        <v>1076248.7099999997</v>
      </c>
      <c r="DS13" s="197">
        <v>1076248.7099999997</v>
      </c>
      <c r="DT13" s="200">
        <v>5.23</v>
      </c>
      <c r="DU13" s="118">
        <v>21524.974199999993</v>
      </c>
    </row>
    <row r="14" spans="1:125" s="118" customFormat="1" ht="33" customHeight="1" thickBot="1">
      <c r="A14" s="22">
        <v>3</v>
      </c>
      <c r="B14" s="80" t="s">
        <v>338</v>
      </c>
      <c r="C14" s="80" t="s">
        <v>1102</v>
      </c>
      <c r="D14" s="80" t="s">
        <v>591</v>
      </c>
      <c r="E14" s="80" t="s">
        <v>592</v>
      </c>
      <c r="F14" s="103" t="s">
        <v>234</v>
      </c>
      <c r="G14" s="80" t="s">
        <v>1068</v>
      </c>
      <c r="H14" s="104">
        <v>44697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26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204</v>
      </c>
      <c r="AH14" s="108">
        <v>204</v>
      </c>
      <c r="AI14" s="107"/>
      <c r="AJ14" s="107">
        <v>204</v>
      </c>
      <c r="AK14" s="107"/>
      <c r="AL14" s="109">
        <v>10</v>
      </c>
      <c r="AM14" s="107">
        <v>7</v>
      </c>
      <c r="AN14" s="107">
        <v>0</v>
      </c>
      <c r="AO14" s="107">
        <v>0</v>
      </c>
      <c r="AP14" s="107">
        <v>0</v>
      </c>
      <c r="AQ14" s="107">
        <v>0</v>
      </c>
      <c r="AR14" s="107">
        <v>14.999999999999998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229</v>
      </c>
      <c r="AY14" s="108"/>
      <c r="AZ14" s="110">
        <v>44697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12</v>
      </c>
      <c r="BI14" s="108">
        <v>253</v>
      </c>
      <c r="BJ14" s="108"/>
      <c r="BK14" s="111">
        <v>0</v>
      </c>
      <c r="BL14" s="111">
        <v>0</v>
      </c>
      <c r="BM14" s="108">
        <v>0</v>
      </c>
      <c r="BN14" s="108">
        <v>247.66091329761323</v>
      </c>
      <c r="BO14" s="189">
        <v>1038818</v>
      </c>
      <c r="BP14" s="112">
        <v>0</v>
      </c>
      <c r="BQ14" s="189">
        <v>1016895.71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13.5</v>
      </c>
      <c r="BY14" s="117"/>
      <c r="BZ14" s="117">
        <v>102</v>
      </c>
      <c r="CA14" s="117"/>
      <c r="CB14" s="202">
        <v>5.33</v>
      </c>
      <c r="CC14" s="117">
        <v>1</v>
      </c>
      <c r="CD14" s="108">
        <v>158.16999999999999</v>
      </c>
      <c r="CE14" s="114">
        <v>158</v>
      </c>
      <c r="CF14" s="115">
        <v>700</v>
      </c>
      <c r="CG14" s="116"/>
      <c r="CI14" s="119">
        <v>1</v>
      </c>
      <c r="CJ14" s="119">
        <v>1</v>
      </c>
      <c r="CK14" s="119">
        <v>0</v>
      </c>
      <c r="CL14" s="119">
        <v>0</v>
      </c>
      <c r="CM14" s="119">
        <v>1</v>
      </c>
      <c r="CN14" s="119">
        <v>3</v>
      </c>
      <c r="CO14" s="119">
        <v>0</v>
      </c>
      <c r="CP14" s="119">
        <v>0</v>
      </c>
      <c r="CQ14" s="119">
        <v>1</v>
      </c>
      <c r="CR14" s="119">
        <v>2</v>
      </c>
      <c r="CT14" s="127">
        <v>0</v>
      </c>
      <c r="CU14" s="128"/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14.999999999999998</v>
      </c>
      <c r="DL14" s="118">
        <v>0</v>
      </c>
      <c r="DM14" s="118">
        <v>0</v>
      </c>
      <c r="DO14" s="197">
        <v>0</v>
      </c>
      <c r="DP14" s="197">
        <v>0</v>
      </c>
      <c r="DQ14" s="198">
        <v>266.5</v>
      </c>
      <c r="DR14" s="197">
        <v>1096114.5</v>
      </c>
      <c r="DS14" s="197">
        <v>1096114.5</v>
      </c>
      <c r="DT14" s="200">
        <v>5.33</v>
      </c>
      <c r="DU14" s="118">
        <v>21922.29</v>
      </c>
    </row>
    <row r="15" spans="1:125" s="118" customFormat="1" ht="33" customHeight="1" thickBot="1">
      <c r="A15" s="22">
        <v>4</v>
      </c>
      <c r="B15" s="80" t="s">
        <v>339</v>
      </c>
      <c r="C15" s="80" t="s">
        <v>1117</v>
      </c>
      <c r="D15" s="80" t="s">
        <v>621</v>
      </c>
      <c r="E15" s="80" t="s">
        <v>622</v>
      </c>
      <c r="F15" s="103" t="s">
        <v>234</v>
      </c>
      <c r="G15" s="80" t="s">
        <v>1068</v>
      </c>
      <c r="H15" s="104">
        <v>44767</v>
      </c>
      <c r="I15" s="105">
        <v>204</v>
      </c>
      <c r="J15" s="106">
        <v>26</v>
      </c>
      <c r="K15" s="106">
        <v>2</v>
      </c>
      <c r="L15" s="106">
        <v>0</v>
      </c>
      <c r="M15" s="106">
        <v>0</v>
      </c>
      <c r="N15" s="106">
        <v>23.5</v>
      </c>
      <c r="O15" s="106">
        <v>0.5</v>
      </c>
      <c r="P15" s="106">
        <v>0</v>
      </c>
      <c r="Q15" s="106">
        <v>0</v>
      </c>
      <c r="R15" s="106" t="s">
        <v>524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3.9230769230769229</v>
      </c>
      <c r="AF15" s="108">
        <v>0</v>
      </c>
      <c r="AG15" s="108">
        <v>184.38461538461539</v>
      </c>
      <c r="AH15" s="108">
        <v>188.30769230769232</v>
      </c>
      <c r="AI15" s="107"/>
      <c r="AJ15" s="107">
        <v>188.30769230769232</v>
      </c>
      <c r="AK15" s="107"/>
      <c r="AL15" s="109">
        <v>10</v>
      </c>
      <c r="AM15" s="107">
        <v>6.3269230769230766</v>
      </c>
      <c r="AN15" s="107">
        <v>0</v>
      </c>
      <c r="AO15" s="107">
        <v>0</v>
      </c>
      <c r="AP15" s="107">
        <v>0</v>
      </c>
      <c r="AQ15" s="107">
        <v>0</v>
      </c>
      <c r="AR15" s="107">
        <v>13.557692307692307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211.86538461538464</v>
      </c>
      <c r="AY15" s="108"/>
      <c r="AZ15" s="110">
        <v>44767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12</v>
      </c>
      <c r="BF15" s="117"/>
      <c r="BG15" s="117"/>
      <c r="BH15" s="108">
        <v>0</v>
      </c>
      <c r="BI15" s="108">
        <v>223.87</v>
      </c>
      <c r="BJ15" s="108"/>
      <c r="BK15" s="111">
        <v>0</v>
      </c>
      <c r="BL15" s="111">
        <v>0</v>
      </c>
      <c r="BM15" s="108">
        <v>0</v>
      </c>
      <c r="BN15" s="108">
        <v>218.40968698002922</v>
      </c>
      <c r="BO15" s="189">
        <v>919210.22</v>
      </c>
      <c r="BP15" s="112">
        <v>0</v>
      </c>
      <c r="BQ15" s="189">
        <v>896790.17473999993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36.431000000000004</v>
      </c>
      <c r="BX15" s="117">
        <v>12.25</v>
      </c>
      <c r="BY15" s="117"/>
      <c r="BZ15" s="117">
        <v>102</v>
      </c>
      <c r="CA15" s="117"/>
      <c r="CB15" s="202">
        <v>5.45</v>
      </c>
      <c r="CC15" s="117">
        <v>1</v>
      </c>
      <c r="CD15" s="108">
        <v>164.1</v>
      </c>
      <c r="CE15" s="114">
        <v>164</v>
      </c>
      <c r="CF15" s="115">
        <v>400</v>
      </c>
      <c r="CG15" s="116"/>
      <c r="CI15" s="119">
        <v>1</v>
      </c>
      <c r="CJ15" s="119">
        <v>1</v>
      </c>
      <c r="CK15" s="119">
        <v>0</v>
      </c>
      <c r="CL15" s="119">
        <v>1</v>
      </c>
      <c r="CM15" s="119">
        <v>0</v>
      </c>
      <c r="CN15" s="119">
        <v>4</v>
      </c>
      <c r="CO15" s="119">
        <v>0</v>
      </c>
      <c r="CP15" s="119">
        <v>0</v>
      </c>
      <c r="CQ15" s="119">
        <v>0</v>
      </c>
      <c r="CR15" s="119">
        <v>4</v>
      </c>
      <c r="CT15" s="127">
        <v>0</v>
      </c>
      <c r="CU15" s="128"/>
      <c r="CV15" s="129">
        <v>0</v>
      </c>
      <c r="CW15" s="129" t="s">
        <v>527</v>
      </c>
      <c r="CX15" s="129" t="s">
        <v>524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13.557692307692307</v>
      </c>
      <c r="DL15" s="118">
        <v>0</v>
      </c>
      <c r="DM15" s="118">
        <v>0</v>
      </c>
      <c r="DO15" s="197">
        <v>0</v>
      </c>
      <c r="DP15" s="197">
        <v>0</v>
      </c>
      <c r="DQ15" s="198">
        <v>272.55099999999999</v>
      </c>
      <c r="DR15" s="197">
        <v>1121002.263</v>
      </c>
      <c r="DS15" s="197">
        <v>1121002.263</v>
      </c>
      <c r="DT15" s="200">
        <v>5.45</v>
      </c>
      <c r="DU15" s="118">
        <v>22420.045260000003</v>
      </c>
    </row>
    <row r="16" spans="1:125" s="118" customFormat="1" ht="33" customHeight="1" thickBot="1">
      <c r="A16" s="22">
        <v>5</v>
      </c>
      <c r="B16" s="80" t="s">
        <v>340</v>
      </c>
      <c r="C16" s="80" t="s">
        <v>1118</v>
      </c>
      <c r="D16" s="80" t="s">
        <v>623</v>
      </c>
      <c r="E16" s="80" t="s">
        <v>624</v>
      </c>
      <c r="F16" s="103" t="s">
        <v>234</v>
      </c>
      <c r="G16" s="80" t="s">
        <v>1068</v>
      </c>
      <c r="H16" s="104">
        <v>44774</v>
      </c>
      <c r="I16" s="105">
        <v>204</v>
      </c>
      <c r="J16" s="106">
        <v>26</v>
      </c>
      <c r="K16" s="106">
        <v>0</v>
      </c>
      <c r="L16" s="106">
        <v>0</v>
      </c>
      <c r="M16" s="106">
        <v>0</v>
      </c>
      <c r="N16" s="106">
        <v>26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204</v>
      </c>
      <c r="AH16" s="108">
        <v>204</v>
      </c>
      <c r="AI16" s="107"/>
      <c r="AJ16" s="107">
        <v>204</v>
      </c>
      <c r="AK16" s="107"/>
      <c r="AL16" s="109">
        <v>10</v>
      </c>
      <c r="AM16" s="107">
        <v>7</v>
      </c>
      <c r="AN16" s="107">
        <v>0</v>
      </c>
      <c r="AO16" s="107">
        <v>0</v>
      </c>
      <c r="AP16" s="107">
        <v>0</v>
      </c>
      <c r="AQ16" s="107">
        <v>0</v>
      </c>
      <c r="AR16" s="107">
        <v>14.999999999999998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229</v>
      </c>
      <c r="AY16" s="108"/>
      <c r="AZ16" s="110">
        <v>44774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238</v>
      </c>
      <c r="BJ16" s="108"/>
      <c r="BK16" s="111">
        <v>0</v>
      </c>
      <c r="BL16" s="111" t="s">
        <v>525</v>
      </c>
      <c r="BM16" s="108">
        <v>37.5</v>
      </c>
      <c r="BN16" s="108">
        <v>195.68232855333659</v>
      </c>
      <c r="BO16" s="189">
        <v>977228</v>
      </c>
      <c r="BP16" s="112">
        <v>150000</v>
      </c>
      <c r="BQ16" s="189">
        <v>803471.64104000002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37.295999999999999</v>
      </c>
      <c r="BX16" s="117">
        <v>13.5</v>
      </c>
      <c r="BY16" s="117"/>
      <c r="BZ16" s="117">
        <v>102</v>
      </c>
      <c r="CA16" s="117"/>
      <c r="CB16" s="202">
        <v>5.77</v>
      </c>
      <c r="CC16" s="117">
        <v>1</v>
      </c>
      <c r="CD16" s="108">
        <v>180.03</v>
      </c>
      <c r="CE16" s="114">
        <v>180</v>
      </c>
      <c r="CF16" s="115">
        <v>100</v>
      </c>
      <c r="CG16" s="116"/>
      <c r="CI16" s="119">
        <v>1</v>
      </c>
      <c r="CJ16" s="119">
        <v>1</v>
      </c>
      <c r="CK16" s="119">
        <v>1</v>
      </c>
      <c r="CL16" s="119">
        <v>1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1</v>
      </c>
      <c r="CT16" s="127">
        <v>0</v>
      </c>
      <c r="CU16" s="128"/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14.999999999999998</v>
      </c>
      <c r="DL16" s="118">
        <v>0</v>
      </c>
      <c r="DM16" s="118">
        <v>0</v>
      </c>
      <c r="DO16" s="197">
        <v>0</v>
      </c>
      <c r="DP16" s="197">
        <v>0</v>
      </c>
      <c r="DQ16" s="198">
        <v>288.79599999999999</v>
      </c>
      <c r="DR16" s="197">
        <v>1187817.9479999999</v>
      </c>
      <c r="DS16" s="197">
        <v>1187817.9479999999</v>
      </c>
      <c r="DT16" s="200">
        <v>5.77</v>
      </c>
      <c r="DU16" s="118">
        <v>23756.358959999998</v>
      </c>
    </row>
    <row r="17" spans="1:125" s="118" customFormat="1" ht="33" customHeight="1" thickBot="1">
      <c r="A17" s="22">
        <v>6</v>
      </c>
      <c r="B17" s="80" t="s">
        <v>341</v>
      </c>
      <c r="C17" s="80" t="s">
        <v>1127</v>
      </c>
      <c r="D17" s="80" t="s">
        <v>641</v>
      </c>
      <c r="E17" s="80" t="s">
        <v>642</v>
      </c>
      <c r="F17" s="103" t="s">
        <v>234</v>
      </c>
      <c r="G17" s="80" t="s">
        <v>1068</v>
      </c>
      <c r="H17" s="104">
        <v>44788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204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7</v>
      </c>
      <c r="AN17" s="107">
        <v>0</v>
      </c>
      <c r="AO17" s="107">
        <v>0</v>
      </c>
      <c r="AP17" s="107">
        <v>0</v>
      </c>
      <c r="AQ17" s="107">
        <v>0</v>
      </c>
      <c r="AR17" s="107">
        <v>14.999999999999998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229</v>
      </c>
      <c r="AY17" s="108"/>
      <c r="AZ17" s="110">
        <v>44788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0</v>
      </c>
      <c r="BI17" s="108">
        <v>238</v>
      </c>
      <c r="BJ17" s="108"/>
      <c r="BK17" s="111">
        <v>1</v>
      </c>
      <c r="BL17" s="111">
        <v>1</v>
      </c>
      <c r="BM17" s="108">
        <v>75</v>
      </c>
      <c r="BN17" s="108">
        <v>159.89761568436435</v>
      </c>
      <c r="BO17" s="189">
        <v>977228</v>
      </c>
      <c r="BP17" s="112">
        <v>300000</v>
      </c>
      <c r="BQ17" s="189">
        <v>656539.61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13.5</v>
      </c>
      <c r="BY17" s="117"/>
      <c r="BZ17" s="117">
        <v>102</v>
      </c>
      <c r="CA17" s="117"/>
      <c r="CB17" s="202">
        <v>5.03</v>
      </c>
      <c r="CC17" s="117">
        <v>1</v>
      </c>
      <c r="CD17" s="108">
        <v>143.47</v>
      </c>
      <c r="CE17" s="114">
        <v>143</v>
      </c>
      <c r="CF17" s="115">
        <v>1900</v>
      </c>
      <c r="CG17" s="116"/>
      <c r="CI17" s="119">
        <v>1</v>
      </c>
      <c r="CJ17" s="119">
        <v>0</v>
      </c>
      <c r="CK17" s="119">
        <v>2</v>
      </c>
      <c r="CL17" s="119">
        <v>0</v>
      </c>
      <c r="CM17" s="119">
        <v>0</v>
      </c>
      <c r="CN17" s="119">
        <v>3</v>
      </c>
      <c r="CO17" s="119">
        <v>0</v>
      </c>
      <c r="CP17" s="119">
        <v>1</v>
      </c>
      <c r="CQ17" s="119">
        <v>1</v>
      </c>
      <c r="CR17" s="119">
        <v>4</v>
      </c>
      <c r="CT17" s="127">
        <v>0</v>
      </c>
      <c r="CU17" s="128"/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14.999999999999998</v>
      </c>
      <c r="DL17" s="118">
        <v>0</v>
      </c>
      <c r="DM17" s="118">
        <v>0</v>
      </c>
      <c r="DO17" s="197">
        <v>0</v>
      </c>
      <c r="DP17" s="197">
        <v>0</v>
      </c>
      <c r="DQ17" s="198">
        <v>251.5</v>
      </c>
      <c r="DR17" s="197">
        <v>1034419.5</v>
      </c>
      <c r="DS17" s="197">
        <v>1034419.5</v>
      </c>
      <c r="DT17" s="200">
        <v>5.03</v>
      </c>
      <c r="DU17" s="118">
        <v>20688.39</v>
      </c>
    </row>
    <row r="18" spans="1:125" s="118" customFormat="1" ht="33" customHeight="1" thickBot="1">
      <c r="A18" s="22">
        <v>7</v>
      </c>
      <c r="B18" s="80" t="s">
        <v>342</v>
      </c>
      <c r="C18" s="80" t="s">
        <v>1152</v>
      </c>
      <c r="D18" s="80" t="s">
        <v>691</v>
      </c>
      <c r="E18" s="80" t="s">
        <v>692</v>
      </c>
      <c r="F18" s="103" t="s">
        <v>234</v>
      </c>
      <c r="G18" s="80" t="s">
        <v>1068</v>
      </c>
      <c r="H18" s="104">
        <v>44851</v>
      </c>
      <c r="I18" s="105">
        <v>204</v>
      </c>
      <c r="J18" s="106">
        <v>26</v>
      </c>
      <c r="K18" s="106">
        <v>0</v>
      </c>
      <c r="L18" s="106">
        <v>0</v>
      </c>
      <c r="M18" s="106">
        <v>0</v>
      </c>
      <c r="N18" s="106">
        <v>25.5</v>
      </c>
      <c r="O18" s="106">
        <v>0.5</v>
      </c>
      <c r="P18" s="106">
        <v>0</v>
      </c>
      <c r="Q18" s="106">
        <v>0</v>
      </c>
      <c r="R18" s="106" t="s">
        <v>524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3.9230769230769229</v>
      </c>
      <c r="AF18" s="108">
        <v>0</v>
      </c>
      <c r="AG18" s="108">
        <v>200.07692307692307</v>
      </c>
      <c r="AH18" s="108">
        <v>204</v>
      </c>
      <c r="AI18" s="107"/>
      <c r="AJ18" s="107">
        <v>204</v>
      </c>
      <c r="AK18" s="107"/>
      <c r="AL18" s="109">
        <v>10</v>
      </c>
      <c r="AM18" s="107">
        <v>6.865384615384615</v>
      </c>
      <c r="AN18" s="107">
        <v>0</v>
      </c>
      <c r="AO18" s="107">
        <v>0</v>
      </c>
      <c r="AP18" s="107">
        <v>0</v>
      </c>
      <c r="AQ18" s="107">
        <v>0</v>
      </c>
      <c r="AR18" s="107">
        <v>14.71153846153846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228.71153846153845</v>
      </c>
      <c r="AY18" s="108"/>
      <c r="AZ18" s="110">
        <v>44851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0</v>
      </c>
      <c r="BI18" s="108">
        <v>237.71</v>
      </c>
      <c r="BJ18" s="108"/>
      <c r="BK18" s="111">
        <v>1</v>
      </c>
      <c r="BL18" s="111">
        <v>1</v>
      </c>
      <c r="BM18" s="108">
        <v>75</v>
      </c>
      <c r="BN18" s="108">
        <v>158.88464524598149</v>
      </c>
      <c r="BO18" s="189">
        <v>976037.26</v>
      </c>
      <c r="BP18" s="112">
        <v>300000</v>
      </c>
      <c r="BQ18" s="189">
        <v>652380.35337999999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36.627000000000002</v>
      </c>
      <c r="BX18" s="117">
        <v>13.25</v>
      </c>
      <c r="BY18" s="117"/>
      <c r="BZ18" s="117">
        <v>102</v>
      </c>
      <c r="CA18" s="117"/>
      <c r="CB18" s="202">
        <v>5.75</v>
      </c>
      <c r="CC18" s="117">
        <v>1</v>
      </c>
      <c r="CD18" s="108">
        <v>178.84</v>
      </c>
      <c r="CE18" s="114">
        <v>178</v>
      </c>
      <c r="CF18" s="115">
        <v>3400</v>
      </c>
      <c r="CG18" s="116"/>
      <c r="CI18" s="119">
        <v>1</v>
      </c>
      <c r="CJ18" s="119">
        <v>1</v>
      </c>
      <c r="CK18" s="119">
        <v>1</v>
      </c>
      <c r="CL18" s="119">
        <v>0</v>
      </c>
      <c r="CM18" s="119">
        <v>1</v>
      </c>
      <c r="CN18" s="119">
        <v>3</v>
      </c>
      <c r="CO18" s="119">
        <v>1</v>
      </c>
      <c r="CP18" s="119">
        <v>1</v>
      </c>
      <c r="CQ18" s="119">
        <v>0</v>
      </c>
      <c r="CR18" s="119">
        <v>4</v>
      </c>
      <c r="CT18" s="127">
        <v>0</v>
      </c>
      <c r="CU18" s="128"/>
      <c r="CV18" s="129">
        <v>0</v>
      </c>
      <c r="CW18" s="129">
        <v>0</v>
      </c>
      <c r="CX18" s="129" t="s">
        <v>524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14.71153846153846</v>
      </c>
      <c r="DL18" s="118">
        <v>0</v>
      </c>
      <c r="DM18" s="118">
        <v>0</v>
      </c>
      <c r="DO18" s="197">
        <v>0</v>
      </c>
      <c r="DP18" s="197">
        <v>0</v>
      </c>
      <c r="DQ18" s="198">
        <v>287.58699999999999</v>
      </c>
      <c r="DR18" s="197">
        <v>1182845.331</v>
      </c>
      <c r="DS18" s="197">
        <v>1182845.331</v>
      </c>
      <c r="DT18" s="200">
        <v>5.75</v>
      </c>
      <c r="DU18" s="118">
        <v>23656.906620000002</v>
      </c>
    </row>
    <row r="19" spans="1:125" s="118" customFormat="1" ht="33" customHeight="1" thickBot="1">
      <c r="A19" s="22">
        <v>8</v>
      </c>
      <c r="B19" s="80" t="s">
        <v>343</v>
      </c>
      <c r="C19" s="80" t="s">
        <v>1155</v>
      </c>
      <c r="D19" s="80" t="s">
        <v>697</v>
      </c>
      <c r="E19" s="80" t="s">
        <v>698</v>
      </c>
      <c r="F19" s="103" t="s">
        <v>234</v>
      </c>
      <c r="G19" s="80" t="s">
        <v>1068</v>
      </c>
      <c r="H19" s="104">
        <v>44861</v>
      </c>
      <c r="I19" s="105">
        <v>204</v>
      </c>
      <c r="J19" s="106">
        <v>26</v>
      </c>
      <c r="K19" s="106">
        <v>0.5</v>
      </c>
      <c r="L19" s="106">
        <v>0</v>
      </c>
      <c r="M19" s="106">
        <v>0</v>
      </c>
      <c r="N19" s="106">
        <v>24</v>
      </c>
      <c r="O19" s="106">
        <v>1.5</v>
      </c>
      <c r="P19" s="106" t="s">
        <v>525</v>
      </c>
      <c r="Q19" s="106">
        <v>0</v>
      </c>
      <c r="R19" s="106" t="s">
        <v>524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7.8461538461538458</v>
      </c>
      <c r="AD19" s="108">
        <v>0</v>
      </c>
      <c r="AE19" s="108">
        <v>3.9230769230769229</v>
      </c>
      <c r="AF19" s="108">
        <v>0</v>
      </c>
      <c r="AG19" s="108">
        <v>188.30769230769229</v>
      </c>
      <c r="AH19" s="108">
        <v>200.07692307692307</v>
      </c>
      <c r="AI19" s="107"/>
      <c r="AJ19" s="107">
        <v>200.07692307692307</v>
      </c>
      <c r="AK19" s="107"/>
      <c r="AL19" s="109">
        <v>10</v>
      </c>
      <c r="AM19" s="107">
        <v>6.4615384615384617</v>
      </c>
      <c r="AN19" s="107">
        <v>0.26923076923076922</v>
      </c>
      <c r="AO19" s="107">
        <v>0</v>
      </c>
      <c r="AP19" s="107">
        <v>0</v>
      </c>
      <c r="AQ19" s="107">
        <v>0</v>
      </c>
      <c r="AR19" s="107">
        <v>14.423076923076922</v>
      </c>
      <c r="AS19" s="107">
        <v>0</v>
      </c>
      <c r="AT19" s="107">
        <v>0</v>
      </c>
      <c r="AU19" s="107">
        <v>0</v>
      </c>
      <c r="AV19" s="107">
        <v>0.57692307692307687</v>
      </c>
      <c r="AW19" s="107">
        <v>0</v>
      </c>
      <c r="AX19" s="108">
        <v>224.5</v>
      </c>
      <c r="AY19" s="108"/>
      <c r="AZ19" s="110">
        <v>44861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9</v>
      </c>
      <c r="BF19" s="117"/>
      <c r="BG19" s="117"/>
      <c r="BH19" s="108">
        <v>0</v>
      </c>
      <c r="BI19" s="108">
        <v>233.5</v>
      </c>
      <c r="BJ19" s="108"/>
      <c r="BK19" s="111">
        <v>1</v>
      </c>
      <c r="BL19" s="111">
        <v>1</v>
      </c>
      <c r="BM19" s="108">
        <v>75</v>
      </c>
      <c r="BN19" s="108">
        <v>154.77225136385778</v>
      </c>
      <c r="BO19" s="189">
        <v>958751</v>
      </c>
      <c r="BP19" s="112">
        <v>300000</v>
      </c>
      <c r="BQ19" s="189">
        <v>635494.86410000001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36.714999999999996</v>
      </c>
      <c r="BX19" s="117">
        <v>12.5</v>
      </c>
      <c r="BY19" s="117"/>
      <c r="BZ19" s="117">
        <v>98.08</v>
      </c>
      <c r="CA19" s="117"/>
      <c r="CB19" s="202">
        <v>5.65</v>
      </c>
      <c r="CC19" s="117">
        <v>1</v>
      </c>
      <c r="CD19" s="108">
        <v>177.99</v>
      </c>
      <c r="CE19" s="114">
        <v>177</v>
      </c>
      <c r="CF19" s="115">
        <v>4000</v>
      </c>
      <c r="CG19" s="116"/>
      <c r="CI19" s="119">
        <v>1</v>
      </c>
      <c r="CJ19" s="119">
        <v>1</v>
      </c>
      <c r="CK19" s="119">
        <v>1</v>
      </c>
      <c r="CL19" s="119">
        <v>0</v>
      </c>
      <c r="CM19" s="119">
        <v>1</v>
      </c>
      <c r="CN19" s="119">
        <v>2</v>
      </c>
      <c r="CO19" s="119">
        <v>2</v>
      </c>
      <c r="CP19" s="119">
        <v>0</v>
      </c>
      <c r="CQ19" s="119">
        <v>0</v>
      </c>
      <c r="CR19" s="119">
        <v>0</v>
      </c>
      <c r="CT19" s="127">
        <v>0</v>
      </c>
      <c r="CU19" s="128"/>
      <c r="CV19" s="129">
        <v>0</v>
      </c>
      <c r="CW19" s="129" t="s">
        <v>524</v>
      </c>
      <c r="CX19" s="129" t="s">
        <v>524</v>
      </c>
      <c r="CY19" s="129" t="s">
        <v>525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14.423076923076922</v>
      </c>
      <c r="DL19" s="118">
        <v>0</v>
      </c>
      <c r="DM19" s="118">
        <v>0</v>
      </c>
      <c r="DO19" s="197">
        <v>0</v>
      </c>
      <c r="DP19" s="197">
        <v>0</v>
      </c>
      <c r="DQ19" s="198">
        <v>282.71499999999997</v>
      </c>
      <c r="DR19" s="197">
        <v>1162806.7949999999</v>
      </c>
      <c r="DS19" s="197">
        <v>1162806.7949999999</v>
      </c>
      <c r="DT19" s="200">
        <v>5.65</v>
      </c>
      <c r="DU19" s="118">
        <v>23256.135899999997</v>
      </c>
    </row>
    <row r="20" spans="1:125" s="118" customFormat="1" ht="33" customHeight="1" thickBot="1">
      <c r="A20" s="22">
        <v>9</v>
      </c>
      <c r="B20" s="80" t="s">
        <v>344</v>
      </c>
      <c r="C20" s="80" t="s">
        <v>1158</v>
      </c>
      <c r="D20" s="80" t="s">
        <v>703</v>
      </c>
      <c r="E20" s="80" t="s">
        <v>704</v>
      </c>
      <c r="F20" s="103" t="s">
        <v>234</v>
      </c>
      <c r="G20" s="80" t="s">
        <v>1068</v>
      </c>
      <c r="H20" s="104">
        <v>44896</v>
      </c>
      <c r="I20" s="105">
        <v>204</v>
      </c>
      <c r="J20" s="106">
        <v>26</v>
      </c>
      <c r="K20" s="106">
        <v>0</v>
      </c>
      <c r="L20" s="106">
        <v>0</v>
      </c>
      <c r="M20" s="106">
        <v>0</v>
      </c>
      <c r="N20" s="106">
        <v>26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204</v>
      </c>
      <c r="AH20" s="108">
        <v>204</v>
      </c>
      <c r="AI20" s="107"/>
      <c r="AJ20" s="107">
        <v>204</v>
      </c>
      <c r="AK20" s="107"/>
      <c r="AL20" s="109">
        <v>10</v>
      </c>
      <c r="AM20" s="107">
        <v>7</v>
      </c>
      <c r="AN20" s="107">
        <v>0</v>
      </c>
      <c r="AO20" s="107">
        <v>0</v>
      </c>
      <c r="AP20" s="107">
        <v>0</v>
      </c>
      <c r="AQ20" s="107">
        <v>0</v>
      </c>
      <c r="AR20" s="107">
        <v>14.999999999999998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229</v>
      </c>
      <c r="AY20" s="108"/>
      <c r="AZ20" s="110">
        <v>44896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9</v>
      </c>
      <c r="BF20" s="117"/>
      <c r="BG20" s="117"/>
      <c r="BH20" s="108">
        <v>0</v>
      </c>
      <c r="BI20" s="108">
        <v>238</v>
      </c>
      <c r="BJ20" s="108"/>
      <c r="BK20" s="111" t="s">
        <v>525</v>
      </c>
      <c r="BL20" s="111" t="s">
        <v>526</v>
      </c>
      <c r="BM20" s="108">
        <v>150</v>
      </c>
      <c r="BN20" s="108">
        <v>86.833806624452023</v>
      </c>
      <c r="BO20" s="189">
        <v>977228</v>
      </c>
      <c r="BP20" s="112">
        <v>600000</v>
      </c>
      <c r="BQ20" s="189">
        <v>356539.61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13.5</v>
      </c>
      <c r="BY20" s="117"/>
      <c r="BZ20" s="117">
        <v>102</v>
      </c>
      <c r="CA20" s="117"/>
      <c r="CB20" s="202">
        <v>5.03</v>
      </c>
      <c r="CC20" s="117">
        <v>1</v>
      </c>
      <c r="CD20" s="108">
        <v>143.47</v>
      </c>
      <c r="CE20" s="114">
        <v>143</v>
      </c>
      <c r="CF20" s="115">
        <v>1900</v>
      </c>
      <c r="CG20" s="116"/>
      <c r="CI20" s="119">
        <v>1</v>
      </c>
      <c r="CJ20" s="119">
        <v>0</v>
      </c>
      <c r="CK20" s="119">
        <v>2</v>
      </c>
      <c r="CL20" s="119">
        <v>0</v>
      </c>
      <c r="CM20" s="119">
        <v>0</v>
      </c>
      <c r="CN20" s="119">
        <v>3</v>
      </c>
      <c r="CO20" s="119">
        <v>0</v>
      </c>
      <c r="CP20" s="119">
        <v>1</v>
      </c>
      <c r="CQ20" s="119">
        <v>1</v>
      </c>
      <c r="CR20" s="119">
        <v>4</v>
      </c>
      <c r="CT20" s="127">
        <v>0</v>
      </c>
      <c r="CU20" s="128"/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14.999999999999998</v>
      </c>
      <c r="DL20" s="118">
        <v>0</v>
      </c>
      <c r="DM20" s="118">
        <v>0</v>
      </c>
      <c r="DO20" s="197">
        <v>0</v>
      </c>
      <c r="DP20" s="197">
        <v>0</v>
      </c>
      <c r="DQ20" s="198">
        <v>251.5</v>
      </c>
      <c r="DR20" s="197">
        <v>1034419.5</v>
      </c>
      <c r="DS20" s="197">
        <v>1034419.5</v>
      </c>
      <c r="DT20" s="200">
        <v>5.03</v>
      </c>
      <c r="DU20" s="118">
        <v>20688.39</v>
      </c>
    </row>
    <row r="21" spans="1:125" s="118" customFormat="1" ht="33" customHeight="1" thickBot="1">
      <c r="A21" s="22">
        <v>10</v>
      </c>
      <c r="B21" s="80" t="s">
        <v>345</v>
      </c>
      <c r="C21" s="80" t="s">
        <v>1159</v>
      </c>
      <c r="D21" s="80" t="s">
        <v>705</v>
      </c>
      <c r="E21" s="80" t="s">
        <v>706</v>
      </c>
      <c r="F21" s="103" t="s">
        <v>234</v>
      </c>
      <c r="G21" s="80" t="s">
        <v>224</v>
      </c>
      <c r="H21" s="104">
        <v>44911</v>
      </c>
      <c r="I21" s="105">
        <v>204</v>
      </c>
      <c r="J21" s="106">
        <v>26</v>
      </c>
      <c r="K21" s="106">
        <v>1.5</v>
      </c>
      <c r="L21" s="106">
        <v>0</v>
      </c>
      <c r="M21" s="106">
        <v>0</v>
      </c>
      <c r="N21" s="106">
        <v>23.5</v>
      </c>
      <c r="O21" s="106">
        <v>1</v>
      </c>
      <c r="P21" s="106">
        <v>0</v>
      </c>
      <c r="Q21" s="106">
        <v>0</v>
      </c>
      <c r="R21" s="106" t="s">
        <v>525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7.8461538461538458</v>
      </c>
      <c r="AF21" s="108">
        <v>0</v>
      </c>
      <c r="AG21" s="108">
        <v>184.38461538461539</v>
      </c>
      <c r="AH21" s="108">
        <v>192.23076923076923</v>
      </c>
      <c r="AI21" s="107"/>
      <c r="AJ21" s="107">
        <v>192.23076923076923</v>
      </c>
      <c r="AK21" s="107"/>
      <c r="AL21" s="109">
        <v>10</v>
      </c>
      <c r="AM21" s="107">
        <v>6.3269230769230766</v>
      </c>
      <c r="AN21" s="107">
        <v>0</v>
      </c>
      <c r="AO21" s="107">
        <v>0</v>
      </c>
      <c r="AP21" s="107">
        <v>0</v>
      </c>
      <c r="AQ21" s="107">
        <v>0</v>
      </c>
      <c r="AR21" s="107">
        <v>13.557692307692307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215.78846153846155</v>
      </c>
      <c r="AY21" s="108"/>
      <c r="AZ21" s="110">
        <v>44911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9</v>
      </c>
      <c r="BF21" s="117"/>
      <c r="BG21" s="117"/>
      <c r="BH21" s="108">
        <v>12</v>
      </c>
      <c r="BI21" s="108">
        <v>236.79</v>
      </c>
      <c r="BJ21" s="108"/>
      <c r="BK21" s="111">
        <v>0</v>
      </c>
      <c r="BL21" s="111">
        <v>0</v>
      </c>
      <c r="BM21" s="108">
        <v>0</v>
      </c>
      <c r="BN21" s="108">
        <v>231.80070862152945</v>
      </c>
      <c r="BO21" s="189">
        <v>972259.74</v>
      </c>
      <c r="BP21" s="112">
        <v>0</v>
      </c>
      <c r="BQ21" s="189">
        <v>951773.70959999994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0</v>
      </c>
      <c r="BX21" s="117">
        <v>12.25</v>
      </c>
      <c r="BY21" s="117"/>
      <c r="BZ21" s="117">
        <v>98.08</v>
      </c>
      <c r="CA21" s="117"/>
      <c r="CB21" s="202">
        <v>4.9800000000000004</v>
      </c>
      <c r="CC21" s="117">
        <v>1</v>
      </c>
      <c r="CD21" s="108">
        <v>144.97999999999999</v>
      </c>
      <c r="CE21" s="114">
        <v>144</v>
      </c>
      <c r="CF21" s="115">
        <v>3900</v>
      </c>
      <c r="CG21" s="116"/>
      <c r="CI21" s="119">
        <v>1</v>
      </c>
      <c r="CJ21" s="119">
        <v>0</v>
      </c>
      <c r="CK21" s="119">
        <v>2</v>
      </c>
      <c r="CL21" s="119">
        <v>0</v>
      </c>
      <c r="CM21" s="119">
        <v>0</v>
      </c>
      <c r="CN21" s="119">
        <v>4</v>
      </c>
      <c r="CO21" s="119">
        <v>1</v>
      </c>
      <c r="CP21" s="119">
        <v>1</v>
      </c>
      <c r="CQ21" s="119">
        <v>1</v>
      </c>
      <c r="CR21" s="119">
        <v>4</v>
      </c>
      <c r="CT21" s="127">
        <v>0</v>
      </c>
      <c r="CU21" s="128"/>
      <c r="CV21" s="129">
        <v>0</v>
      </c>
      <c r="CW21" s="129" t="s">
        <v>529</v>
      </c>
      <c r="CX21" s="129" t="s">
        <v>525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13.557692307692307</v>
      </c>
      <c r="DL21" s="118">
        <v>0</v>
      </c>
      <c r="DM21" s="118">
        <v>0</v>
      </c>
      <c r="DO21" s="197">
        <v>0</v>
      </c>
      <c r="DP21" s="197">
        <v>0</v>
      </c>
      <c r="DQ21" s="198">
        <v>249.04</v>
      </c>
      <c r="DR21" s="197">
        <v>1024301.52</v>
      </c>
      <c r="DS21" s="197">
        <v>1024301.52</v>
      </c>
      <c r="DT21" s="200">
        <v>4.9800000000000004</v>
      </c>
      <c r="DU21" s="118">
        <v>20486.0304</v>
      </c>
    </row>
    <row r="22" spans="1:125" s="118" customFormat="1" ht="33" customHeight="1" thickBot="1">
      <c r="A22" s="22">
        <v>11</v>
      </c>
      <c r="B22" s="80" t="s">
        <v>346</v>
      </c>
      <c r="C22" s="80" t="s">
        <v>1160</v>
      </c>
      <c r="D22" s="80" t="s">
        <v>707</v>
      </c>
      <c r="E22" s="80" t="s">
        <v>708</v>
      </c>
      <c r="F22" s="103" t="s">
        <v>234</v>
      </c>
      <c r="G22" s="80" t="s">
        <v>1068</v>
      </c>
      <c r="H22" s="104">
        <v>44912</v>
      </c>
      <c r="I22" s="105">
        <v>204</v>
      </c>
      <c r="J22" s="106">
        <v>26</v>
      </c>
      <c r="K22" s="106">
        <v>1</v>
      </c>
      <c r="L22" s="106">
        <v>0</v>
      </c>
      <c r="M22" s="106">
        <v>0</v>
      </c>
      <c r="N22" s="106">
        <v>24</v>
      </c>
      <c r="O22" s="106">
        <v>1</v>
      </c>
      <c r="P22" s="106">
        <v>0</v>
      </c>
      <c r="Q22" s="106">
        <v>0</v>
      </c>
      <c r="R22" s="106" t="s">
        <v>525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7.8461538461538458</v>
      </c>
      <c r="AF22" s="108">
        <v>0</v>
      </c>
      <c r="AG22" s="108">
        <v>188.30769230769229</v>
      </c>
      <c r="AH22" s="108">
        <v>196.15384615384613</v>
      </c>
      <c r="AI22" s="107"/>
      <c r="AJ22" s="107">
        <v>196.15384615384613</v>
      </c>
      <c r="AK22" s="107"/>
      <c r="AL22" s="109">
        <v>10</v>
      </c>
      <c r="AM22" s="107">
        <v>6.4615384615384617</v>
      </c>
      <c r="AN22" s="107">
        <v>0</v>
      </c>
      <c r="AO22" s="107">
        <v>0</v>
      </c>
      <c r="AP22" s="107">
        <v>0</v>
      </c>
      <c r="AQ22" s="107">
        <v>0</v>
      </c>
      <c r="AR22" s="107">
        <v>13.846153846153845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219.99999999999997</v>
      </c>
      <c r="AY22" s="108"/>
      <c r="AZ22" s="110">
        <v>44912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9</v>
      </c>
      <c r="BF22" s="117"/>
      <c r="BG22" s="117"/>
      <c r="BH22" s="108">
        <v>0</v>
      </c>
      <c r="BI22" s="108">
        <v>229</v>
      </c>
      <c r="BJ22" s="108"/>
      <c r="BK22" s="111">
        <v>0</v>
      </c>
      <c r="BL22" s="111">
        <v>0</v>
      </c>
      <c r="BM22" s="108">
        <v>0</v>
      </c>
      <c r="BN22" s="108">
        <v>224.16176570871895</v>
      </c>
      <c r="BO22" s="189">
        <v>940274</v>
      </c>
      <c r="BP22" s="112">
        <v>0</v>
      </c>
      <c r="BQ22" s="189">
        <v>920408.21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12.5</v>
      </c>
      <c r="BY22" s="117"/>
      <c r="BZ22" s="117">
        <v>94.15</v>
      </c>
      <c r="CA22" s="117"/>
      <c r="CB22" s="202">
        <v>4.83</v>
      </c>
      <c r="CC22" s="117">
        <v>1</v>
      </c>
      <c r="CD22" s="108">
        <v>141.52000000000001</v>
      </c>
      <c r="CE22" s="114">
        <v>141</v>
      </c>
      <c r="CF22" s="115">
        <v>2100</v>
      </c>
      <c r="CG22" s="116"/>
      <c r="CI22" s="119">
        <v>1</v>
      </c>
      <c r="CJ22" s="119">
        <v>0</v>
      </c>
      <c r="CK22" s="119">
        <v>2</v>
      </c>
      <c r="CL22" s="119">
        <v>0</v>
      </c>
      <c r="CM22" s="119">
        <v>0</v>
      </c>
      <c r="CN22" s="119">
        <v>1</v>
      </c>
      <c r="CO22" s="119">
        <v>1</v>
      </c>
      <c r="CP22" s="119">
        <v>0</v>
      </c>
      <c r="CQ22" s="119">
        <v>0</v>
      </c>
      <c r="CR22" s="119">
        <v>1</v>
      </c>
      <c r="CT22" s="127">
        <v>0</v>
      </c>
      <c r="CU22" s="128"/>
      <c r="CV22" s="129">
        <v>0</v>
      </c>
      <c r="CW22" s="129" t="s">
        <v>525</v>
      </c>
      <c r="CX22" s="129" t="s">
        <v>525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13.846153846153845</v>
      </c>
      <c r="DL22" s="118">
        <v>0</v>
      </c>
      <c r="DM22" s="118">
        <v>0</v>
      </c>
      <c r="DO22" s="197">
        <v>0</v>
      </c>
      <c r="DP22" s="197">
        <v>0</v>
      </c>
      <c r="DQ22" s="198">
        <v>241.5</v>
      </c>
      <c r="DR22" s="197">
        <v>993289.5</v>
      </c>
      <c r="DS22" s="197">
        <v>993289.5</v>
      </c>
      <c r="DT22" s="200">
        <v>4.83</v>
      </c>
      <c r="DU22" s="118">
        <v>19865.79</v>
      </c>
    </row>
    <row r="23" spans="1:125" s="118" customFormat="1" ht="33" customHeight="1" thickBot="1">
      <c r="A23" s="22">
        <v>12</v>
      </c>
      <c r="B23" s="80" t="s">
        <v>347</v>
      </c>
      <c r="C23" s="80" t="s">
        <v>1171</v>
      </c>
      <c r="D23" s="80" t="s">
        <v>729</v>
      </c>
      <c r="E23" s="80" t="s">
        <v>730</v>
      </c>
      <c r="F23" s="103" t="s">
        <v>234</v>
      </c>
      <c r="G23" s="80" t="s">
        <v>1068</v>
      </c>
      <c r="H23" s="104">
        <v>44964</v>
      </c>
      <c r="I23" s="105">
        <v>204</v>
      </c>
      <c r="J23" s="106">
        <v>26</v>
      </c>
      <c r="K23" s="106">
        <v>2</v>
      </c>
      <c r="L23" s="106">
        <v>0</v>
      </c>
      <c r="M23" s="106">
        <v>0</v>
      </c>
      <c r="N23" s="106">
        <v>22.5</v>
      </c>
      <c r="O23" s="106">
        <v>1.5</v>
      </c>
      <c r="P23" s="106">
        <v>0</v>
      </c>
      <c r="Q23" s="106">
        <v>0</v>
      </c>
      <c r="R23" s="106" t="s">
        <v>529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11.769230769230768</v>
      </c>
      <c r="AF23" s="108">
        <v>0</v>
      </c>
      <c r="AG23" s="108">
        <v>176.53846153846152</v>
      </c>
      <c r="AH23" s="108">
        <v>188.30769230769229</v>
      </c>
      <c r="AI23" s="107"/>
      <c r="AJ23" s="107">
        <v>188.30769230769229</v>
      </c>
      <c r="AK23" s="107"/>
      <c r="AL23" s="109">
        <v>10</v>
      </c>
      <c r="AM23" s="107">
        <v>6.0576923076923075</v>
      </c>
      <c r="AN23" s="107">
        <v>0</v>
      </c>
      <c r="AO23" s="107">
        <v>0</v>
      </c>
      <c r="AP23" s="107">
        <v>0</v>
      </c>
      <c r="AQ23" s="107">
        <v>0</v>
      </c>
      <c r="AR23" s="107">
        <v>12.98076923076923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211.28846153846152</v>
      </c>
      <c r="AY23" s="108"/>
      <c r="AZ23" s="110">
        <v>44964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6</v>
      </c>
      <c r="BF23" s="117"/>
      <c r="BG23" s="117"/>
      <c r="BH23" s="108">
        <v>0</v>
      </c>
      <c r="BI23" s="108">
        <v>217.29</v>
      </c>
      <c r="BJ23" s="108"/>
      <c r="BK23" s="111">
        <v>0</v>
      </c>
      <c r="BL23" s="111">
        <v>0</v>
      </c>
      <c r="BM23" s="108">
        <v>0</v>
      </c>
      <c r="BN23" s="108">
        <v>212.03928369702874</v>
      </c>
      <c r="BO23" s="189">
        <v>892192.74</v>
      </c>
      <c r="BP23" s="112">
        <v>0</v>
      </c>
      <c r="BQ23" s="189">
        <v>870633.29885999998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33.048999999999999</v>
      </c>
      <c r="BX23" s="117">
        <v>11.75</v>
      </c>
      <c r="BY23" s="117"/>
      <c r="BZ23" s="117">
        <v>94.15</v>
      </c>
      <c r="CA23" s="117"/>
      <c r="CB23" s="202">
        <v>5.24</v>
      </c>
      <c r="CC23" s="117">
        <v>1</v>
      </c>
      <c r="CD23" s="108">
        <v>161.69999999999999</v>
      </c>
      <c r="CE23" s="114">
        <v>161</v>
      </c>
      <c r="CF23" s="115">
        <v>2800</v>
      </c>
      <c r="CG23" s="116"/>
      <c r="CI23" s="119">
        <v>1</v>
      </c>
      <c r="CJ23" s="119">
        <v>1</v>
      </c>
      <c r="CK23" s="119">
        <v>0</v>
      </c>
      <c r="CL23" s="119">
        <v>1</v>
      </c>
      <c r="CM23" s="119">
        <v>0</v>
      </c>
      <c r="CN23" s="119">
        <v>1</v>
      </c>
      <c r="CO23" s="119">
        <v>1</v>
      </c>
      <c r="CP23" s="119">
        <v>0</v>
      </c>
      <c r="CQ23" s="119">
        <v>1</v>
      </c>
      <c r="CR23" s="119">
        <v>3</v>
      </c>
      <c r="CT23" s="127">
        <v>0</v>
      </c>
      <c r="CU23" s="128"/>
      <c r="CV23" s="129">
        <v>0</v>
      </c>
      <c r="CW23" s="129" t="s">
        <v>527</v>
      </c>
      <c r="CX23" s="129" t="s">
        <v>529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12.98076923076923</v>
      </c>
      <c r="DL23" s="118">
        <v>0</v>
      </c>
      <c r="DM23" s="118">
        <v>0</v>
      </c>
      <c r="DO23" s="197">
        <v>0</v>
      </c>
      <c r="DP23" s="197">
        <v>0</v>
      </c>
      <c r="DQ23" s="198">
        <v>262.089</v>
      </c>
      <c r="DR23" s="197">
        <v>1077972.057</v>
      </c>
      <c r="DS23" s="197">
        <v>1077972.057</v>
      </c>
      <c r="DT23" s="200">
        <v>5.24</v>
      </c>
      <c r="DU23" s="118">
        <v>21559.441140000003</v>
      </c>
    </row>
    <row r="24" spans="1:125" s="118" customFormat="1" ht="33" customHeight="1" thickBot="1">
      <c r="A24" s="22">
        <v>13</v>
      </c>
      <c r="B24" s="80" t="s">
        <v>348</v>
      </c>
      <c r="C24" s="80" t="s">
        <v>1197</v>
      </c>
      <c r="D24" s="80" t="s">
        <v>787</v>
      </c>
      <c r="E24" s="80" t="s">
        <v>788</v>
      </c>
      <c r="F24" s="103" t="s">
        <v>234</v>
      </c>
      <c r="G24" s="80" t="s">
        <v>1068</v>
      </c>
      <c r="H24" s="104">
        <v>45045</v>
      </c>
      <c r="I24" s="105">
        <v>204</v>
      </c>
      <c r="J24" s="106">
        <v>26</v>
      </c>
      <c r="K24" s="106">
        <v>0.5</v>
      </c>
      <c r="L24" s="106">
        <v>0</v>
      </c>
      <c r="M24" s="106">
        <v>0</v>
      </c>
      <c r="N24" s="106">
        <v>25.5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200.07692307692307</v>
      </c>
      <c r="AH24" s="108">
        <v>200.07692307692307</v>
      </c>
      <c r="AI24" s="107"/>
      <c r="AJ24" s="107">
        <v>200.07692307692307</v>
      </c>
      <c r="AK24" s="107"/>
      <c r="AL24" s="109">
        <v>10</v>
      </c>
      <c r="AM24" s="107">
        <v>6.865384615384615</v>
      </c>
      <c r="AN24" s="107">
        <v>0</v>
      </c>
      <c r="AO24" s="107">
        <v>0</v>
      </c>
      <c r="AP24" s="107">
        <v>0</v>
      </c>
      <c r="AQ24" s="107">
        <v>0</v>
      </c>
      <c r="AR24" s="107">
        <v>14.71153846153846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224.78846153846152</v>
      </c>
      <c r="AY24" s="108"/>
      <c r="AZ24" s="110">
        <v>45045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6</v>
      </c>
      <c r="BF24" s="117"/>
      <c r="BG24" s="117"/>
      <c r="BH24" s="108">
        <v>32</v>
      </c>
      <c r="BI24" s="108">
        <v>262.79000000000002</v>
      </c>
      <c r="BJ24" s="108"/>
      <c r="BK24" s="111" t="s">
        <v>525</v>
      </c>
      <c r="BL24" s="111">
        <v>1</v>
      </c>
      <c r="BM24" s="108">
        <v>75</v>
      </c>
      <c r="BN24" s="108">
        <v>184.195978957623</v>
      </c>
      <c r="BO24" s="189">
        <v>1079015.74</v>
      </c>
      <c r="BP24" s="112">
        <v>300000</v>
      </c>
      <c r="BQ24" s="189">
        <v>756308.68960000004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13.25</v>
      </c>
      <c r="BY24" s="117"/>
      <c r="BZ24" s="117">
        <v>98.08</v>
      </c>
      <c r="CA24" s="117"/>
      <c r="CB24" s="202">
        <v>5.52</v>
      </c>
      <c r="CC24" s="117">
        <v>1</v>
      </c>
      <c r="CD24" s="108">
        <v>171.44</v>
      </c>
      <c r="CE24" s="114">
        <v>171</v>
      </c>
      <c r="CF24" s="115">
        <v>1800</v>
      </c>
      <c r="CG24" s="116"/>
      <c r="CI24" s="119">
        <v>1</v>
      </c>
      <c r="CJ24" s="119">
        <v>1</v>
      </c>
      <c r="CK24" s="119">
        <v>1</v>
      </c>
      <c r="CL24" s="119">
        <v>0</v>
      </c>
      <c r="CM24" s="119">
        <v>0</v>
      </c>
      <c r="CN24" s="119">
        <v>1</v>
      </c>
      <c r="CO24" s="119">
        <v>0</v>
      </c>
      <c r="CP24" s="119">
        <v>1</v>
      </c>
      <c r="CQ24" s="119">
        <v>1</v>
      </c>
      <c r="CR24" s="119">
        <v>3</v>
      </c>
      <c r="CT24" s="127">
        <v>0</v>
      </c>
      <c r="CU24" s="128"/>
      <c r="CV24" s="129">
        <v>0</v>
      </c>
      <c r="CW24" s="129" t="s">
        <v>524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14.71153846153846</v>
      </c>
      <c r="DL24" s="118">
        <v>0</v>
      </c>
      <c r="DM24" s="118">
        <v>0</v>
      </c>
      <c r="DO24" s="197">
        <v>0</v>
      </c>
      <c r="DP24" s="197">
        <v>0</v>
      </c>
      <c r="DQ24" s="198">
        <v>276.04000000000002</v>
      </c>
      <c r="DR24" s="197">
        <v>1135352.52</v>
      </c>
      <c r="DS24" s="197">
        <v>1135352.52</v>
      </c>
      <c r="DT24" s="200">
        <v>5.52</v>
      </c>
      <c r="DU24" s="118">
        <v>22707.0504</v>
      </c>
    </row>
    <row r="25" spans="1:125" s="118" customFormat="1" ht="33" customHeight="1" thickBot="1">
      <c r="A25" s="22">
        <v>14</v>
      </c>
      <c r="B25" s="80" t="s">
        <v>349</v>
      </c>
      <c r="C25" s="80" t="s">
        <v>1198</v>
      </c>
      <c r="D25" s="80" t="s">
        <v>789</v>
      </c>
      <c r="E25" s="80" t="s">
        <v>790</v>
      </c>
      <c r="F25" s="103" t="s">
        <v>234</v>
      </c>
      <c r="G25" s="80" t="s">
        <v>1068</v>
      </c>
      <c r="H25" s="104">
        <v>45045</v>
      </c>
      <c r="I25" s="105">
        <v>204</v>
      </c>
      <c r="J25" s="106">
        <v>26</v>
      </c>
      <c r="K25" s="106">
        <v>0</v>
      </c>
      <c r="L25" s="106">
        <v>0</v>
      </c>
      <c r="M25" s="106">
        <v>0</v>
      </c>
      <c r="N25" s="106">
        <v>25</v>
      </c>
      <c r="O25" s="106">
        <v>1</v>
      </c>
      <c r="P25" s="106">
        <v>0</v>
      </c>
      <c r="Q25" s="106">
        <v>0</v>
      </c>
      <c r="R25" s="106" t="s">
        <v>525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7.8461538461538458</v>
      </c>
      <c r="AF25" s="108">
        <v>0</v>
      </c>
      <c r="AG25" s="108">
        <v>196.15384615384613</v>
      </c>
      <c r="AH25" s="108">
        <v>203.99999999999997</v>
      </c>
      <c r="AI25" s="107"/>
      <c r="AJ25" s="107">
        <v>203.99999999999997</v>
      </c>
      <c r="AK25" s="107"/>
      <c r="AL25" s="109">
        <v>10</v>
      </c>
      <c r="AM25" s="107">
        <v>6.7307692307692308</v>
      </c>
      <c r="AN25" s="107">
        <v>0</v>
      </c>
      <c r="AO25" s="107">
        <v>0</v>
      </c>
      <c r="AP25" s="107">
        <v>0</v>
      </c>
      <c r="AQ25" s="107">
        <v>0</v>
      </c>
      <c r="AR25" s="107">
        <v>14.423076923076922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228.42307692307691</v>
      </c>
      <c r="AY25" s="108"/>
      <c r="AZ25" s="110">
        <v>45045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6</v>
      </c>
      <c r="BF25" s="117"/>
      <c r="BG25" s="117"/>
      <c r="BH25" s="108">
        <v>32</v>
      </c>
      <c r="BI25" s="108">
        <v>266.42</v>
      </c>
      <c r="BJ25" s="108"/>
      <c r="BK25" s="111">
        <v>0</v>
      </c>
      <c r="BL25" s="111">
        <v>0</v>
      </c>
      <c r="BM25" s="108">
        <v>0</v>
      </c>
      <c r="BN25" s="108">
        <v>262.65950884072089</v>
      </c>
      <c r="BO25" s="189">
        <v>1101619.27</v>
      </c>
      <c r="BP25" s="112">
        <v>0</v>
      </c>
      <c r="BQ25" s="189">
        <v>1078479.9432999999</v>
      </c>
      <c r="BR25" s="189" t="s">
        <v>1297</v>
      </c>
      <c r="BS25" s="189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13</v>
      </c>
      <c r="BY25" s="117"/>
      <c r="BZ25" s="117">
        <v>102</v>
      </c>
      <c r="CA25" s="117"/>
      <c r="CB25" s="202">
        <v>5.62</v>
      </c>
      <c r="CC25" s="117">
        <v>1</v>
      </c>
      <c r="CD25" s="108">
        <v>170.8</v>
      </c>
      <c r="CE25" s="114">
        <v>170</v>
      </c>
      <c r="CF25" s="115">
        <v>3200</v>
      </c>
      <c r="CG25" s="116"/>
      <c r="CI25" s="119">
        <v>1</v>
      </c>
      <c r="CJ25" s="119">
        <v>1</v>
      </c>
      <c r="CK25" s="119">
        <v>1</v>
      </c>
      <c r="CL25" s="119">
        <v>0</v>
      </c>
      <c r="CM25" s="119">
        <v>0</v>
      </c>
      <c r="CN25" s="119">
        <v>0</v>
      </c>
      <c r="CO25" s="119">
        <v>1</v>
      </c>
      <c r="CP25" s="119">
        <v>1</v>
      </c>
      <c r="CQ25" s="119">
        <v>0</v>
      </c>
      <c r="CR25" s="119">
        <v>2</v>
      </c>
      <c r="CT25" s="127">
        <v>0</v>
      </c>
      <c r="CU25" s="128"/>
      <c r="CV25" s="129">
        <v>0</v>
      </c>
      <c r="CW25" s="129">
        <v>0</v>
      </c>
      <c r="CX25" s="129" t="s">
        <v>525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1.875</v>
      </c>
      <c r="DJ25" s="80">
        <v>0</v>
      </c>
      <c r="DK25" s="191">
        <v>14.423076923076922</v>
      </c>
      <c r="DL25" s="118">
        <v>0</v>
      </c>
      <c r="DM25" s="118">
        <v>0</v>
      </c>
      <c r="DO25" s="197">
        <v>0</v>
      </c>
      <c r="DP25" s="197">
        <v>1.875</v>
      </c>
      <c r="DQ25" s="198">
        <v>281.29500000000002</v>
      </c>
      <c r="DR25" s="197">
        <v>1156966.335</v>
      </c>
      <c r="DS25" s="197">
        <v>1156966.335</v>
      </c>
      <c r="DT25" s="200">
        <v>5.62</v>
      </c>
      <c r="DU25" s="118">
        <v>23139.326700000001</v>
      </c>
    </row>
    <row r="26" spans="1:125" s="118" customFormat="1" ht="33" customHeight="1" thickBot="1">
      <c r="A26" s="22">
        <v>15</v>
      </c>
      <c r="B26" s="80" t="s">
        <v>350</v>
      </c>
      <c r="C26" s="80" t="s">
        <v>1200</v>
      </c>
      <c r="D26" s="80" t="s">
        <v>793</v>
      </c>
      <c r="E26" s="80" t="s">
        <v>794</v>
      </c>
      <c r="F26" s="103" t="s">
        <v>234</v>
      </c>
      <c r="G26" s="80" t="s">
        <v>1068</v>
      </c>
      <c r="H26" s="104">
        <v>45045</v>
      </c>
      <c r="I26" s="105">
        <v>204</v>
      </c>
      <c r="J26" s="106">
        <v>26</v>
      </c>
      <c r="K26" s="106">
        <v>0</v>
      </c>
      <c r="L26" s="106">
        <v>0</v>
      </c>
      <c r="M26" s="106">
        <v>0</v>
      </c>
      <c r="N26" s="106">
        <v>26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204</v>
      </c>
      <c r="AH26" s="108">
        <v>204</v>
      </c>
      <c r="AI26" s="107"/>
      <c r="AJ26" s="107">
        <v>204</v>
      </c>
      <c r="AK26" s="107"/>
      <c r="AL26" s="109">
        <v>10</v>
      </c>
      <c r="AM26" s="107">
        <v>7</v>
      </c>
      <c r="AN26" s="107">
        <v>0</v>
      </c>
      <c r="AO26" s="107">
        <v>0</v>
      </c>
      <c r="AP26" s="107">
        <v>0</v>
      </c>
      <c r="AQ26" s="107">
        <v>0</v>
      </c>
      <c r="AR26" s="107">
        <v>14.999999999999998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229</v>
      </c>
      <c r="AY26" s="108"/>
      <c r="AZ26" s="110">
        <v>45045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6</v>
      </c>
      <c r="BF26" s="117"/>
      <c r="BG26" s="117"/>
      <c r="BH26" s="108">
        <v>32</v>
      </c>
      <c r="BI26" s="108">
        <v>267</v>
      </c>
      <c r="BJ26" s="108"/>
      <c r="BK26" s="111" t="s">
        <v>525</v>
      </c>
      <c r="BL26" s="111" t="s">
        <v>527</v>
      </c>
      <c r="BM26" s="108">
        <v>112.5</v>
      </c>
      <c r="BN26" s="108">
        <v>151.78472235752557</v>
      </c>
      <c r="BO26" s="189">
        <v>1096302</v>
      </c>
      <c r="BP26" s="112">
        <v>450000</v>
      </c>
      <c r="BQ26" s="189">
        <v>623228.06999999995</v>
      </c>
      <c r="BR26" s="189" t="s">
        <v>1297</v>
      </c>
      <c r="BS26" s="189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13.5</v>
      </c>
      <c r="BY26" s="117"/>
      <c r="BZ26" s="117">
        <v>102</v>
      </c>
      <c r="CA26" s="117"/>
      <c r="CB26" s="202">
        <v>5.61</v>
      </c>
      <c r="CC26" s="117">
        <v>1</v>
      </c>
      <c r="CD26" s="108">
        <v>171.89</v>
      </c>
      <c r="CE26" s="114">
        <v>171</v>
      </c>
      <c r="CF26" s="115">
        <v>3600</v>
      </c>
      <c r="CG26" s="116"/>
      <c r="CI26" s="119">
        <v>1</v>
      </c>
      <c r="CJ26" s="119">
        <v>1</v>
      </c>
      <c r="CK26" s="119">
        <v>1</v>
      </c>
      <c r="CL26" s="119">
        <v>0</v>
      </c>
      <c r="CM26" s="119">
        <v>0</v>
      </c>
      <c r="CN26" s="119">
        <v>1</v>
      </c>
      <c r="CO26" s="119">
        <v>1</v>
      </c>
      <c r="CP26" s="119">
        <v>1</v>
      </c>
      <c r="CQ26" s="119">
        <v>1</v>
      </c>
      <c r="CR26" s="119">
        <v>1</v>
      </c>
      <c r="CT26" s="127">
        <v>0</v>
      </c>
      <c r="CU26" s="128"/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14.999999999999998</v>
      </c>
      <c r="DL26" s="118">
        <v>0</v>
      </c>
      <c r="DM26" s="118">
        <v>0</v>
      </c>
      <c r="DO26" s="197">
        <v>0</v>
      </c>
      <c r="DP26" s="197">
        <v>0</v>
      </c>
      <c r="DQ26" s="198">
        <v>280.5</v>
      </c>
      <c r="DR26" s="197">
        <v>1153696.5</v>
      </c>
      <c r="DS26" s="197">
        <v>1153696.5</v>
      </c>
      <c r="DT26" s="200">
        <v>5.61</v>
      </c>
      <c r="DU26" s="118">
        <v>23073.93</v>
      </c>
    </row>
    <row r="27" spans="1:125" s="118" customFormat="1" ht="33" customHeight="1" thickBot="1">
      <c r="A27" s="22">
        <v>16</v>
      </c>
      <c r="B27" s="80" t="s">
        <v>351</v>
      </c>
      <c r="C27" s="80" t="s">
        <v>1204</v>
      </c>
      <c r="D27" s="80" t="s">
        <v>801</v>
      </c>
      <c r="E27" s="80" t="s">
        <v>802</v>
      </c>
      <c r="F27" s="103" t="s">
        <v>234</v>
      </c>
      <c r="G27" s="80" t="s">
        <v>1068</v>
      </c>
      <c r="H27" s="104">
        <v>45045</v>
      </c>
      <c r="I27" s="105">
        <v>204</v>
      </c>
      <c r="J27" s="106">
        <v>26</v>
      </c>
      <c r="K27" s="106">
        <v>0</v>
      </c>
      <c r="L27" s="106">
        <v>0</v>
      </c>
      <c r="M27" s="106">
        <v>0</v>
      </c>
      <c r="N27" s="106">
        <v>26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204</v>
      </c>
      <c r="AH27" s="108">
        <v>204</v>
      </c>
      <c r="AI27" s="107"/>
      <c r="AJ27" s="107">
        <v>204</v>
      </c>
      <c r="AK27" s="107"/>
      <c r="AL27" s="109">
        <v>10</v>
      </c>
      <c r="AM27" s="107">
        <v>7</v>
      </c>
      <c r="AN27" s="107">
        <v>0</v>
      </c>
      <c r="AO27" s="107">
        <v>0</v>
      </c>
      <c r="AP27" s="107">
        <v>0</v>
      </c>
      <c r="AQ27" s="107">
        <v>0</v>
      </c>
      <c r="AR27" s="107">
        <v>14.999999999999998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229</v>
      </c>
      <c r="AY27" s="108"/>
      <c r="AZ27" s="110">
        <v>45045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6</v>
      </c>
      <c r="BF27" s="117"/>
      <c r="BG27" s="117"/>
      <c r="BH27" s="108">
        <v>32</v>
      </c>
      <c r="BI27" s="108">
        <v>267</v>
      </c>
      <c r="BJ27" s="108"/>
      <c r="BK27" s="111" t="s">
        <v>525</v>
      </c>
      <c r="BL27" s="111" t="s">
        <v>527</v>
      </c>
      <c r="BM27" s="108">
        <v>112.5</v>
      </c>
      <c r="BN27" s="108">
        <v>158.0320049926936</v>
      </c>
      <c r="BO27" s="189">
        <v>1122477.75</v>
      </c>
      <c r="BP27" s="112">
        <v>450000</v>
      </c>
      <c r="BQ27" s="189">
        <v>648879.41249999998</v>
      </c>
      <c r="BR27" s="189" t="s">
        <v>1297</v>
      </c>
      <c r="BS27" s="189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13.5</v>
      </c>
      <c r="BY27" s="117"/>
      <c r="BZ27" s="117">
        <v>102</v>
      </c>
      <c r="CA27" s="117"/>
      <c r="CB27" s="202">
        <v>5.73</v>
      </c>
      <c r="CC27" s="117">
        <v>1</v>
      </c>
      <c r="CD27" s="108">
        <v>171.77</v>
      </c>
      <c r="CE27" s="114">
        <v>171</v>
      </c>
      <c r="CF27" s="115">
        <v>3100</v>
      </c>
      <c r="CG27" s="116"/>
      <c r="CI27" s="119">
        <v>1</v>
      </c>
      <c r="CJ27" s="119">
        <v>1</v>
      </c>
      <c r="CK27" s="119">
        <v>1</v>
      </c>
      <c r="CL27" s="119">
        <v>0</v>
      </c>
      <c r="CM27" s="119">
        <v>0</v>
      </c>
      <c r="CN27" s="119">
        <v>1</v>
      </c>
      <c r="CO27" s="119">
        <v>1</v>
      </c>
      <c r="CP27" s="119">
        <v>1</v>
      </c>
      <c r="CQ27" s="119">
        <v>0</v>
      </c>
      <c r="CR27" s="119">
        <v>1</v>
      </c>
      <c r="CT27" s="127">
        <v>0</v>
      </c>
      <c r="CU27" s="128"/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6.375</v>
      </c>
      <c r="DJ27" s="80">
        <v>0</v>
      </c>
      <c r="DK27" s="191">
        <v>14.999999999999998</v>
      </c>
      <c r="DL27" s="118">
        <v>0</v>
      </c>
      <c r="DM27" s="118">
        <v>0</v>
      </c>
      <c r="DO27" s="197">
        <v>0</v>
      </c>
      <c r="DP27" s="197">
        <v>6.375</v>
      </c>
      <c r="DQ27" s="198">
        <v>286.875</v>
      </c>
      <c r="DR27" s="197">
        <v>1179916.875</v>
      </c>
      <c r="DS27" s="197">
        <v>1179916.875</v>
      </c>
      <c r="DT27" s="200">
        <v>5.73</v>
      </c>
      <c r="DU27" s="118">
        <v>23598.337500000001</v>
      </c>
    </row>
    <row r="28" spans="1:125" s="118" customFormat="1" ht="33" customHeight="1" thickBot="1">
      <c r="A28" s="22">
        <v>17</v>
      </c>
      <c r="B28" s="80" t="s">
        <v>352</v>
      </c>
      <c r="C28" s="80" t="s">
        <v>1206</v>
      </c>
      <c r="D28" s="80" t="s">
        <v>805</v>
      </c>
      <c r="E28" s="80" t="s">
        <v>806</v>
      </c>
      <c r="F28" s="103" t="s">
        <v>234</v>
      </c>
      <c r="G28" s="80" t="s">
        <v>1068</v>
      </c>
      <c r="H28" s="104">
        <v>45045</v>
      </c>
      <c r="I28" s="105">
        <v>204</v>
      </c>
      <c r="J28" s="106">
        <v>26</v>
      </c>
      <c r="K28" s="106">
        <v>0</v>
      </c>
      <c r="L28" s="106">
        <v>0</v>
      </c>
      <c r="M28" s="106">
        <v>0</v>
      </c>
      <c r="N28" s="106">
        <v>26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204</v>
      </c>
      <c r="AH28" s="108">
        <v>204</v>
      </c>
      <c r="AI28" s="107"/>
      <c r="AJ28" s="107">
        <v>204</v>
      </c>
      <c r="AK28" s="107"/>
      <c r="AL28" s="109">
        <v>10</v>
      </c>
      <c r="AM28" s="107">
        <v>7</v>
      </c>
      <c r="AN28" s="107">
        <v>0</v>
      </c>
      <c r="AO28" s="107">
        <v>0</v>
      </c>
      <c r="AP28" s="107">
        <v>0</v>
      </c>
      <c r="AQ28" s="107">
        <v>0</v>
      </c>
      <c r="AR28" s="107">
        <v>14.999999999999998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229</v>
      </c>
      <c r="AY28" s="108"/>
      <c r="AZ28" s="110">
        <v>45045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6</v>
      </c>
      <c r="BF28" s="117"/>
      <c r="BG28" s="117"/>
      <c r="BH28" s="108">
        <v>32</v>
      </c>
      <c r="BI28" s="108">
        <v>267</v>
      </c>
      <c r="BJ28" s="108"/>
      <c r="BK28" s="111">
        <v>0</v>
      </c>
      <c r="BL28" s="111">
        <v>0</v>
      </c>
      <c r="BM28" s="108">
        <v>0</v>
      </c>
      <c r="BN28" s="108">
        <v>263.70785496833901</v>
      </c>
      <c r="BO28" s="189">
        <v>1106053.75</v>
      </c>
      <c r="BP28" s="112">
        <v>0</v>
      </c>
      <c r="BQ28" s="189">
        <v>1082784.4524999999</v>
      </c>
      <c r="BR28" s="189" t="s">
        <v>1297</v>
      </c>
      <c r="BS28" s="189">
        <v>0</v>
      </c>
      <c r="BT28" s="112">
        <v>0</v>
      </c>
      <c r="BU28" s="113" t="s">
        <v>1297</v>
      </c>
      <c r="BV28" s="108">
        <v>0</v>
      </c>
      <c r="BW28" s="117">
        <v>0</v>
      </c>
      <c r="BX28" s="117">
        <v>13.5</v>
      </c>
      <c r="BY28" s="117"/>
      <c r="BZ28" s="117">
        <v>102</v>
      </c>
      <c r="CA28" s="117"/>
      <c r="CB28" s="202">
        <v>5.65</v>
      </c>
      <c r="CC28" s="117">
        <v>1</v>
      </c>
      <c r="CD28" s="108">
        <v>171.85</v>
      </c>
      <c r="CE28" s="114">
        <v>171</v>
      </c>
      <c r="CF28" s="115">
        <v>3400</v>
      </c>
      <c r="CG28" s="116"/>
      <c r="CI28" s="119">
        <v>1</v>
      </c>
      <c r="CJ28" s="119">
        <v>1</v>
      </c>
      <c r="CK28" s="119">
        <v>1</v>
      </c>
      <c r="CL28" s="119">
        <v>0</v>
      </c>
      <c r="CM28" s="119">
        <v>0</v>
      </c>
      <c r="CN28" s="119">
        <v>1</v>
      </c>
      <c r="CO28" s="119">
        <v>1</v>
      </c>
      <c r="CP28" s="119">
        <v>1</v>
      </c>
      <c r="CQ28" s="119">
        <v>0</v>
      </c>
      <c r="CR28" s="119">
        <v>4</v>
      </c>
      <c r="CT28" s="127">
        <v>0</v>
      </c>
      <c r="CU28" s="128"/>
      <c r="CV28" s="129">
        <v>0</v>
      </c>
      <c r="CW28" s="129">
        <v>0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2.375</v>
      </c>
      <c r="DJ28" s="80">
        <v>0</v>
      </c>
      <c r="DK28" s="191">
        <v>14.999999999999998</v>
      </c>
      <c r="DL28" s="118">
        <v>0</v>
      </c>
      <c r="DM28" s="118">
        <v>0</v>
      </c>
      <c r="DO28" s="197">
        <v>0</v>
      </c>
      <c r="DP28" s="197">
        <v>2.375</v>
      </c>
      <c r="DQ28" s="198">
        <v>282.875</v>
      </c>
      <c r="DR28" s="197">
        <v>1163464.875</v>
      </c>
      <c r="DS28" s="197">
        <v>1163464.875</v>
      </c>
      <c r="DT28" s="200">
        <v>5.65</v>
      </c>
      <c r="DU28" s="118">
        <v>23269.297500000001</v>
      </c>
    </row>
    <row r="29" spans="1:125" s="118" customFormat="1" ht="33" customHeight="1" thickBot="1">
      <c r="A29" s="22">
        <v>18</v>
      </c>
      <c r="B29" s="80" t="s">
        <v>353</v>
      </c>
      <c r="C29" s="80" t="s">
        <v>1209</v>
      </c>
      <c r="D29" s="80" t="s">
        <v>811</v>
      </c>
      <c r="E29" s="80" t="s">
        <v>812</v>
      </c>
      <c r="F29" s="103" t="s">
        <v>234</v>
      </c>
      <c r="G29" s="80" t="s">
        <v>1068</v>
      </c>
      <c r="H29" s="104">
        <v>45045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26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204</v>
      </c>
      <c r="AH29" s="108">
        <v>204</v>
      </c>
      <c r="AI29" s="107"/>
      <c r="AJ29" s="107">
        <v>204</v>
      </c>
      <c r="AK29" s="107"/>
      <c r="AL29" s="109">
        <v>10</v>
      </c>
      <c r="AM29" s="107">
        <v>7</v>
      </c>
      <c r="AN29" s="107">
        <v>0</v>
      </c>
      <c r="AO29" s="107">
        <v>0</v>
      </c>
      <c r="AP29" s="107">
        <v>0</v>
      </c>
      <c r="AQ29" s="107">
        <v>0</v>
      </c>
      <c r="AR29" s="107">
        <v>14.999999999999998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229</v>
      </c>
      <c r="AY29" s="108"/>
      <c r="AZ29" s="110">
        <v>45045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6</v>
      </c>
      <c r="BF29" s="117"/>
      <c r="BG29" s="117"/>
      <c r="BH29" s="108">
        <v>32</v>
      </c>
      <c r="BI29" s="108">
        <v>267</v>
      </c>
      <c r="BJ29" s="108"/>
      <c r="BK29" s="111" t="s">
        <v>525</v>
      </c>
      <c r="BL29" s="111">
        <v>0</v>
      </c>
      <c r="BM29" s="108">
        <v>37.5</v>
      </c>
      <c r="BN29" s="108">
        <v>224.8485314174379</v>
      </c>
      <c r="BO29" s="189">
        <v>1096302</v>
      </c>
      <c r="BP29" s="112">
        <v>150000</v>
      </c>
      <c r="BQ29" s="189">
        <v>923228.07</v>
      </c>
      <c r="BR29" s="189" t="s">
        <v>1297</v>
      </c>
      <c r="BS29" s="189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13.5</v>
      </c>
      <c r="BY29" s="117"/>
      <c r="BZ29" s="117">
        <v>102</v>
      </c>
      <c r="CA29" s="117"/>
      <c r="CB29" s="202">
        <v>5.61</v>
      </c>
      <c r="CC29" s="117">
        <v>1</v>
      </c>
      <c r="CD29" s="108">
        <v>171.89</v>
      </c>
      <c r="CE29" s="114">
        <v>171</v>
      </c>
      <c r="CF29" s="115">
        <v>3600</v>
      </c>
      <c r="CG29" s="116"/>
      <c r="CI29" s="119">
        <v>1</v>
      </c>
      <c r="CJ29" s="119">
        <v>1</v>
      </c>
      <c r="CK29" s="119">
        <v>1</v>
      </c>
      <c r="CL29" s="119">
        <v>0</v>
      </c>
      <c r="CM29" s="119">
        <v>0</v>
      </c>
      <c r="CN29" s="119">
        <v>1</v>
      </c>
      <c r="CO29" s="119">
        <v>1</v>
      </c>
      <c r="CP29" s="119">
        <v>1</v>
      </c>
      <c r="CQ29" s="119">
        <v>1</v>
      </c>
      <c r="CR29" s="119">
        <v>1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0</v>
      </c>
      <c r="DI29" s="80">
        <v>0</v>
      </c>
      <c r="DJ29" s="80">
        <v>0</v>
      </c>
      <c r="DK29" s="191">
        <v>14.999999999999998</v>
      </c>
      <c r="DL29" s="118">
        <v>0</v>
      </c>
      <c r="DM29" s="118">
        <v>0</v>
      </c>
      <c r="DO29" s="197">
        <v>0</v>
      </c>
      <c r="DP29" s="197">
        <v>0</v>
      </c>
      <c r="DQ29" s="198">
        <v>280.5</v>
      </c>
      <c r="DR29" s="197">
        <v>1153696.5</v>
      </c>
      <c r="DS29" s="197">
        <v>1153696.5</v>
      </c>
      <c r="DT29" s="200">
        <v>5.61</v>
      </c>
      <c r="DU29" s="118">
        <v>23073.93</v>
      </c>
    </row>
    <row r="30" spans="1:125" s="118" customFormat="1" ht="33" customHeight="1" thickBot="1">
      <c r="A30" s="22">
        <v>19</v>
      </c>
      <c r="B30" s="80" t="s">
        <v>354</v>
      </c>
      <c r="C30" s="80" t="s">
        <v>1210</v>
      </c>
      <c r="D30" s="80" t="s">
        <v>813</v>
      </c>
      <c r="E30" s="80" t="s">
        <v>814</v>
      </c>
      <c r="F30" s="103" t="s">
        <v>234</v>
      </c>
      <c r="G30" s="80" t="s">
        <v>1068</v>
      </c>
      <c r="H30" s="104">
        <v>45045</v>
      </c>
      <c r="I30" s="105">
        <v>204</v>
      </c>
      <c r="J30" s="106">
        <v>26</v>
      </c>
      <c r="K30" s="106">
        <v>0</v>
      </c>
      <c r="L30" s="106">
        <v>0</v>
      </c>
      <c r="M30" s="106">
        <v>0</v>
      </c>
      <c r="N30" s="106">
        <v>25</v>
      </c>
      <c r="O30" s="106">
        <v>1</v>
      </c>
      <c r="P30" s="106">
        <v>0</v>
      </c>
      <c r="Q30" s="106">
        <v>0</v>
      </c>
      <c r="R30" s="106" t="s">
        <v>525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7.8461538461538458</v>
      </c>
      <c r="AF30" s="108">
        <v>0</v>
      </c>
      <c r="AG30" s="108">
        <v>196.15384615384613</v>
      </c>
      <c r="AH30" s="108">
        <v>203.99999999999997</v>
      </c>
      <c r="AI30" s="107"/>
      <c r="AJ30" s="107">
        <v>203.99999999999997</v>
      </c>
      <c r="AK30" s="107"/>
      <c r="AL30" s="109">
        <v>10</v>
      </c>
      <c r="AM30" s="107">
        <v>6.7307692307692308</v>
      </c>
      <c r="AN30" s="107">
        <v>0</v>
      </c>
      <c r="AO30" s="107">
        <v>0</v>
      </c>
      <c r="AP30" s="107">
        <v>0</v>
      </c>
      <c r="AQ30" s="107">
        <v>0</v>
      </c>
      <c r="AR30" s="107">
        <v>14.423076923076922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228.42307692307691</v>
      </c>
      <c r="AY30" s="108"/>
      <c r="AZ30" s="110">
        <v>45045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6</v>
      </c>
      <c r="BF30" s="117"/>
      <c r="BG30" s="117"/>
      <c r="BH30" s="108">
        <v>32</v>
      </c>
      <c r="BI30" s="108">
        <v>266.42</v>
      </c>
      <c r="BJ30" s="108"/>
      <c r="BK30" s="111" t="s">
        <v>525</v>
      </c>
      <c r="BL30" s="111" t="s">
        <v>526</v>
      </c>
      <c r="BM30" s="108">
        <v>150</v>
      </c>
      <c r="BN30" s="108">
        <v>114.69445465172919</v>
      </c>
      <c r="BO30" s="189">
        <v>1093920.52</v>
      </c>
      <c r="BP30" s="112">
        <v>600000</v>
      </c>
      <c r="BQ30" s="189">
        <v>470935.43080000003</v>
      </c>
      <c r="BR30" s="189" t="s">
        <v>1297</v>
      </c>
      <c r="BS30" s="189">
        <v>0</v>
      </c>
      <c r="BT30" s="112">
        <v>0</v>
      </c>
      <c r="BU30" s="113" t="s">
        <v>1297</v>
      </c>
      <c r="BV30" s="108">
        <v>0</v>
      </c>
      <c r="BW30" s="117">
        <v>0</v>
      </c>
      <c r="BX30" s="117">
        <v>13</v>
      </c>
      <c r="BY30" s="117"/>
      <c r="BZ30" s="117">
        <v>102</v>
      </c>
      <c r="CA30" s="117"/>
      <c r="CB30" s="202">
        <v>5.58</v>
      </c>
      <c r="CC30" s="117">
        <v>1</v>
      </c>
      <c r="CD30" s="108">
        <v>170.84</v>
      </c>
      <c r="CE30" s="114">
        <v>170</v>
      </c>
      <c r="CF30" s="115">
        <v>3400</v>
      </c>
      <c r="CG30" s="116"/>
      <c r="CI30" s="119">
        <v>1</v>
      </c>
      <c r="CJ30" s="119">
        <v>1</v>
      </c>
      <c r="CK30" s="119">
        <v>1</v>
      </c>
      <c r="CL30" s="119">
        <v>0</v>
      </c>
      <c r="CM30" s="119">
        <v>0</v>
      </c>
      <c r="CN30" s="119">
        <v>0</v>
      </c>
      <c r="CO30" s="119">
        <v>1</v>
      </c>
      <c r="CP30" s="119">
        <v>1</v>
      </c>
      <c r="CQ30" s="119">
        <v>0</v>
      </c>
      <c r="CR30" s="119">
        <v>4</v>
      </c>
      <c r="CT30" s="127">
        <v>0</v>
      </c>
      <c r="CU30" s="128"/>
      <c r="CV30" s="129">
        <v>0</v>
      </c>
      <c r="CW30" s="129">
        <v>0</v>
      </c>
      <c r="CX30" s="129" t="s">
        <v>525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14.423076923076922</v>
      </c>
      <c r="DL30" s="118">
        <v>0</v>
      </c>
      <c r="DM30" s="118">
        <v>0</v>
      </c>
      <c r="DO30" s="197">
        <v>0</v>
      </c>
      <c r="DP30" s="197">
        <v>0</v>
      </c>
      <c r="DQ30" s="198">
        <v>279.42</v>
      </c>
      <c r="DR30" s="197">
        <v>1149254.46</v>
      </c>
      <c r="DS30" s="197">
        <v>1149254.46</v>
      </c>
      <c r="DT30" s="200">
        <v>5.58</v>
      </c>
      <c r="DU30" s="118">
        <v>22985.089199999999</v>
      </c>
    </row>
    <row r="31" spans="1:125" s="118" customFormat="1" ht="33" customHeight="1" thickBot="1">
      <c r="A31" s="22">
        <v>20</v>
      </c>
      <c r="B31" s="80" t="s">
        <v>355</v>
      </c>
      <c r="C31" s="80" t="s">
        <v>1213</v>
      </c>
      <c r="D31" s="80" t="s">
        <v>819</v>
      </c>
      <c r="E31" s="80" t="s">
        <v>820</v>
      </c>
      <c r="F31" s="103" t="s">
        <v>234</v>
      </c>
      <c r="G31" s="80" t="s">
        <v>1068</v>
      </c>
      <c r="H31" s="104">
        <v>45045</v>
      </c>
      <c r="I31" s="105">
        <v>204</v>
      </c>
      <c r="J31" s="106">
        <v>26</v>
      </c>
      <c r="K31" s="106">
        <v>0</v>
      </c>
      <c r="L31" s="106">
        <v>0</v>
      </c>
      <c r="M31" s="106">
        <v>0</v>
      </c>
      <c r="N31" s="106">
        <v>24</v>
      </c>
      <c r="O31" s="106">
        <v>2</v>
      </c>
      <c r="P31" s="106">
        <v>0</v>
      </c>
      <c r="Q31" s="106">
        <v>0</v>
      </c>
      <c r="R31" s="106" t="s">
        <v>527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15.692307692307692</v>
      </c>
      <c r="AF31" s="108">
        <v>0</v>
      </c>
      <c r="AG31" s="108">
        <v>188.30769230769229</v>
      </c>
      <c r="AH31" s="108">
        <v>203.99999999999997</v>
      </c>
      <c r="AI31" s="107"/>
      <c r="AJ31" s="107">
        <v>203.99999999999997</v>
      </c>
      <c r="AK31" s="107"/>
      <c r="AL31" s="109">
        <v>10</v>
      </c>
      <c r="AM31" s="107">
        <v>6.4615384615384617</v>
      </c>
      <c r="AN31" s="107">
        <v>0</v>
      </c>
      <c r="AO31" s="107">
        <v>0</v>
      </c>
      <c r="AP31" s="107">
        <v>0</v>
      </c>
      <c r="AQ31" s="107">
        <v>0</v>
      </c>
      <c r="AR31" s="107">
        <v>13.846153846153845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227.84615384615381</v>
      </c>
      <c r="AY31" s="108"/>
      <c r="AZ31" s="110">
        <v>45045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6</v>
      </c>
      <c r="BF31" s="117"/>
      <c r="BG31" s="117"/>
      <c r="BH31" s="108">
        <v>87</v>
      </c>
      <c r="BI31" s="108">
        <v>320.85000000000002</v>
      </c>
      <c r="BJ31" s="108"/>
      <c r="BK31" s="111" t="s">
        <v>525</v>
      </c>
      <c r="BL31" s="111" t="s">
        <v>527</v>
      </c>
      <c r="BM31" s="108">
        <v>112.5</v>
      </c>
      <c r="BN31" s="108">
        <v>209.40918168533855</v>
      </c>
      <c r="BO31" s="189">
        <v>1333834.1000000001</v>
      </c>
      <c r="BP31" s="112">
        <v>450000</v>
      </c>
      <c r="BQ31" s="189">
        <v>859834.10000000009</v>
      </c>
      <c r="BR31" s="189" t="s">
        <v>1297</v>
      </c>
      <c r="BS31" s="189">
        <v>0</v>
      </c>
      <c r="BT31" s="112">
        <v>0</v>
      </c>
      <c r="BU31" s="113" t="s">
        <v>1297</v>
      </c>
      <c r="BV31" s="108">
        <v>0</v>
      </c>
      <c r="BW31" s="117">
        <v>0</v>
      </c>
      <c r="BX31" s="117">
        <v>12.5</v>
      </c>
      <c r="BY31" s="117"/>
      <c r="BZ31" s="117">
        <v>145.5</v>
      </c>
      <c r="CA31" s="117"/>
      <c r="CB31" s="202">
        <v>5.83</v>
      </c>
      <c r="CC31" s="117">
        <v>1</v>
      </c>
      <c r="CD31" s="108">
        <v>181.02</v>
      </c>
      <c r="CE31" s="114">
        <v>181</v>
      </c>
      <c r="CF31" s="115">
        <v>100</v>
      </c>
      <c r="CG31" s="116"/>
      <c r="CI31" s="119">
        <v>1</v>
      </c>
      <c r="CJ31" s="119">
        <v>1</v>
      </c>
      <c r="CK31" s="119">
        <v>1</v>
      </c>
      <c r="CL31" s="119">
        <v>1</v>
      </c>
      <c r="CM31" s="119">
        <v>0</v>
      </c>
      <c r="CN31" s="119">
        <v>1</v>
      </c>
      <c r="CO31" s="119">
        <v>0</v>
      </c>
      <c r="CP31" s="119">
        <v>0</v>
      </c>
      <c r="CQ31" s="119">
        <v>0</v>
      </c>
      <c r="CR31" s="119">
        <v>1</v>
      </c>
      <c r="CT31" s="127">
        <v>0</v>
      </c>
      <c r="CU31" s="128"/>
      <c r="CV31" s="129">
        <v>0</v>
      </c>
      <c r="CW31" s="129">
        <v>0</v>
      </c>
      <c r="CX31" s="129" t="s">
        <v>527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4</v>
      </c>
      <c r="DI31" s="80">
        <v>0</v>
      </c>
      <c r="DJ31" s="80">
        <v>0</v>
      </c>
      <c r="DK31" s="191">
        <v>13.846153846153845</v>
      </c>
      <c r="DL31" s="118">
        <v>0</v>
      </c>
      <c r="DM31" s="118">
        <v>0</v>
      </c>
      <c r="DO31" s="197">
        <v>0</v>
      </c>
      <c r="DP31" s="197">
        <v>4</v>
      </c>
      <c r="DQ31" s="198">
        <v>337.35</v>
      </c>
      <c r="DR31" s="197">
        <v>1387520.55</v>
      </c>
      <c r="DS31" s="197">
        <v>1200000</v>
      </c>
      <c r="DT31" s="200">
        <v>5.83</v>
      </c>
      <c r="DU31" s="118">
        <v>24000</v>
      </c>
    </row>
    <row r="32" spans="1:125" s="118" customFormat="1" ht="33" customHeight="1" thickBot="1">
      <c r="A32" s="22">
        <v>21</v>
      </c>
      <c r="B32" s="80" t="s">
        <v>356</v>
      </c>
      <c r="C32" s="80" t="s">
        <v>1219</v>
      </c>
      <c r="D32" s="80" t="s">
        <v>831</v>
      </c>
      <c r="E32" s="80" t="s">
        <v>832</v>
      </c>
      <c r="F32" s="103" t="s">
        <v>234</v>
      </c>
      <c r="G32" s="80" t="s">
        <v>224</v>
      </c>
      <c r="H32" s="104">
        <v>45045</v>
      </c>
      <c r="I32" s="105">
        <v>204</v>
      </c>
      <c r="J32" s="106">
        <v>26</v>
      </c>
      <c r="K32" s="106">
        <v>0</v>
      </c>
      <c r="L32" s="106">
        <v>0</v>
      </c>
      <c r="M32" s="106">
        <v>0</v>
      </c>
      <c r="N32" s="106">
        <v>26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204</v>
      </c>
      <c r="AH32" s="108">
        <v>204</v>
      </c>
      <c r="AI32" s="107"/>
      <c r="AJ32" s="107">
        <v>204</v>
      </c>
      <c r="AK32" s="107"/>
      <c r="AL32" s="109">
        <v>10</v>
      </c>
      <c r="AM32" s="107">
        <v>7</v>
      </c>
      <c r="AN32" s="107">
        <v>0</v>
      </c>
      <c r="AO32" s="107">
        <v>0</v>
      </c>
      <c r="AP32" s="107">
        <v>0</v>
      </c>
      <c r="AQ32" s="107">
        <v>0</v>
      </c>
      <c r="AR32" s="107">
        <v>14.999999999999998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229</v>
      </c>
      <c r="AY32" s="108"/>
      <c r="AZ32" s="110">
        <v>45045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6</v>
      </c>
      <c r="BF32" s="117"/>
      <c r="BG32" s="117"/>
      <c r="BH32" s="108">
        <v>24</v>
      </c>
      <c r="BI32" s="108">
        <v>259</v>
      </c>
      <c r="BJ32" s="108"/>
      <c r="BK32" s="111">
        <v>0</v>
      </c>
      <c r="BL32" s="111" t="s">
        <v>526</v>
      </c>
      <c r="BM32" s="108">
        <v>112.5</v>
      </c>
      <c r="BN32" s="108">
        <v>143.94499512907939</v>
      </c>
      <c r="BO32" s="189">
        <v>1063454</v>
      </c>
      <c r="BP32" s="112">
        <v>450000</v>
      </c>
      <c r="BQ32" s="189">
        <v>591038.15</v>
      </c>
      <c r="BR32" s="189" t="s">
        <v>1297</v>
      </c>
      <c r="BS32" s="189">
        <v>0</v>
      </c>
      <c r="BT32" s="112">
        <v>0</v>
      </c>
      <c r="BU32" s="113" t="s">
        <v>1297</v>
      </c>
      <c r="BV32" s="108">
        <v>0</v>
      </c>
      <c r="BW32" s="117">
        <v>0</v>
      </c>
      <c r="BX32" s="117">
        <v>13.5</v>
      </c>
      <c r="BY32" s="117"/>
      <c r="BZ32" s="117">
        <v>102</v>
      </c>
      <c r="CA32" s="117"/>
      <c r="CB32" s="202">
        <v>5.45</v>
      </c>
      <c r="CC32" s="117">
        <v>1</v>
      </c>
      <c r="CD32" s="108">
        <v>164.05</v>
      </c>
      <c r="CE32" s="114">
        <v>164</v>
      </c>
      <c r="CF32" s="115">
        <v>200</v>
      </c>
      <c r="CG32" s="116"/>
      <c r="CI32" s="119">
        <v>1</v>
      </c>
      <c r="CJ32" s="119">
        <v>1</v>
      </c>
      <c r="CK32" s="119">
        <v>0</v>
      </c>
      <c r="CL32" s="119">
        <v>1</v>
      </c>
      <c r="CM32" s="119">
        <v>0</v>
      </c>
      <c r="CN32" s="119">
        <v>4</v>
      </c>
      <c r="CO32" s="119">
        <v>0</v>
      </c>
      <c r="CP32" s="119">
        <v>0</v>
      </c>
      <c r="CQ32" s="119">
        <v>0</v>
      </c>
      <c r="CR32" s="119">
        <v>2</v>
      </c>
      <c r="CT32" s="127">
        <v>0</v>
      </c>
      <c r="CU32" s="128"/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14.999999999999998</v>
      </c>
      <c r="DL32" s="118">
        <v>0</v>
      </c>
      <c r="DM32" s="118">
        <v>0</v>
      </c>
      <c r="DO32" s="197">
        <v>0</v>
      </c>
      <c r="DP32" s="197">
        <v>0</v>
      </c>
      <c r="DQ32" s="198">
        <v>272.5</v>
      </c>
      <c r="DR32" s="197">
        <v>1120792.5</v>
      </c>
      <c r="DS32" s="197">
        <v>1120792.5</v>
      </c>
      <c r="DT32" s="200">
        <v>5.45</v>
      </c>
      <c r="DU32" s="118">
        <v>22415.850000000002</v>
      </c>
    </row>
    <row r="33" spans="1:125" s="118" customFormat="1" ht="33" customHeight="1" thickBot="1">
      <c r="A33" s="22">
        <v>22</v>
      </c>
      <c r="B33" s="80" t="s">
        <v>357</v>
      </c>
      <c r="C33" s="80" t="s">
        <v>1221</v>
      </c>
      <c r="D33" s="80" t="s">
        <v>835</v>
      </c>
      <c r="E33" s="80" t="s">
        <v>836</v>
      </c>
      <c r="F33" s="103" t="s">
        <v>234</v>
      </c>
      <c r="G33" s="80" t="s">
        <v>1068</v>
      </c>
      <c r="H33" s="104">
        <v>45045</v>
      </c>
      <c r="I33" s="105">
        <v>204</v>
      </c>
      <c r="J33" s="106">
        <v>26</v>
      </c>
      <c r="K33" s="106">
        <v>0</v>
      </c>
      <c r="L33" s="106">
        <v>0</v>
      </c>
      <c r="M33" s="106">
        <v>0</v>
      </c>
      <c r="N33" s="106">
        <v>26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204</v>
      </c>
      <c r="AH33" s="108">
        <v>204</v>
      </c>
      <c r="AI33" s="107"/>
      <c r="AJ33" s="107">
        <v>204</v>
      </c>
      <c r="AK33" s="107"/>
      <c r="AL33" s="109">
        <v>10</v>
      </c>
      <c r="AM33" s="107">
        <v>7</v>
      </c>
      <c r="AN33" s="107">
        <v>0</v>
      </c>
      <c r="AO33" s="107">
        <v>0</v>
      </c>
      <c r="AP33" s="107">
        <v>0</v>
      </c>
      <c r="AQ33" s="107">
        <v>0</v>
      </c>
      <c r="AR33" s="107">
        <v>14.999999999999998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229</v>
      </c>
      <c r="AY33" s="108"/>
      <c r="AZ33" s="110">
        <v>45045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6</v>
      </c>
      <c r="BF33" s="117"/>
      <c r="BG33" s="117"/>
      <c r="BH33" s="108">
        <v>32</v>
      </c>
      <c r="BI33" s="108">
        <v>267</v>
      </c>
      <c r="BJ33" s="108"/>
      <c r="BK33" s="111" t="s">
        <v>525</v>
      </c>
      <c r="BL33" s="111">
        <v>3</v>
      </c>
      <c r="BM33" s="108">
        <v>150</v>
      </c>
      <c r="BN33" s="108">
        <v>118.92768996590355</v>
      </c>
      <c r="BO33" s="189">
        <v>1111699.5</v>
      </c>
      <c r="BP33" s="112">
        <v>600000</v>
      </c>
      <c r="BQ33" s="189">
        <v>488317.09499999997</v>
      </c>
      <c r="BR33" s="189" t="s">
        <v>1297</v>
      </c>
      <c r="BS33" s="189">
        <v>0</v>
      </c>
      <c r="BT33" s="112">
        <v>0</v>
      </c>
      <c r="BU33" s="113" t="s">
        <v>1297</v>
      </c>
      <c r="BV33" s="108">
        <v>0</v>
      </c>
      <c r="BW33" s="117">
        <v>0</v>
      </c>
      <c r="BX33" s="117">
        <v>13.5</v>
      </c>
      <c r="BY33" s="117"/>
      <c r="BZ33" s="117">
        <v>102</v>
      </c>
      <c r="CA33" s="117"/>
      <c r="CB33" s="202">
        <v>5.68</v>
      </c>
      <c r="CC33" s="117">
        <v>1</v>
      </c>
      <c r="CD33" s="108">
        <v>171.82</v>
      </c>
      <c r="CE33" s="114">
        <v>171</v>
      </c>
      <c r="CF33" s="115">
        <v>3300</v>
      </c>
      <c r="CG33" s="116"/>
      <c r="CI33" s="119">
        <v>1</v>
      </c>
      <c r="CJ33" s="119">
        <v>1</v>
      </c>
      <c r="CK33" s="119">
        <v>1</v>
      </c>
      <c r="CL33" s="119">
        <v>0</v>
      </c>
      <c r="CM33" s="119">
        <v>0</v>
      </c>
      <c r="CN33" s="119">
        <v>1</v>
      </c>
      <c r="CO33" s="119">
        <v>1</v>
      </c>
      <c r="CP33" s="119">
        <v>1</v>
      </c>
      <c r="CQ33" s="119">
        <v>0</v>
      </c>
      <c r="CR33" s="119">
        <v>3</v>
      </c>
      <c r="CT33" s="127">
        <v>0</v>
      </c>
      <c r="CU33" s="128"/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3.75</v>
      </c>
      <c r="DJ33" s="80">
        <v>0</v>
      </c>
      <c r="DK33" s="191">
        <v>14.999999999999998</v>
      </c>
      <c r="DL33" s="118">
        <v>0</v>
      </c>
      <c r="DM33" s="118">
        <v>0</v>
      </c>
      <c r="DO33" s="197">
        <v>0</v>
      </c>
      <c r="DP33" s="197">
        <v>3.75</v>
      </c>
      <c r="DQ33" s="198">
        <v>284.25</v>
      </c>
      <c r="DR33" s="197">
        <v>1169120.25</v>
      </c>
      <c r="DS33" s="197">
        <v>1169120.25</v>
      </c>
      <c r="DT33" s="200">
        <v>5.68</v>
      </c>
      <c r="DU33" s="118">
        <v>23382.404999999999</v>
      </c>
    </row>
    <row r="34" spans="1:125" s="118" customFormat="1" ht="33" customHeight="1" thickBot="1">
      <c r="A34" s="22">
        <v>23</v>
      </c>
      <c r="B34" s="80" t="s">
        <v>358</v>
      </c>
      <c r="C34" s="80" t="s">
        <v>1243</v>
      </c>
      <c r="D34" s="80" t="s">
        <v>887</v>
      </c>
      <c r="E34" s="80" t="s">
        <v>888</v>
      </c>
      <c r="F34" s="103" t="s">
        <v>234</v>
      </c>
      <c r="G34" s="80" t="s">
        <v>1068</v>
      </c>
      <c r="H34" s="104">
        <v>45154</v>
      </c>
      <c r="I34" s="105">
        <v>204</v>
      </c>
      <c r="J34" s="106">
        <v>26</v>
      </c>
      <c r="K34" s="106">
        <v>0</v>
      </c>
      <c r="L34" s="106">
        <v>0</v>
      </c>
      <c r="M34" s="106">
        <v>0</v>
      </c>
      <c r="N34" s="106">
        <v>26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204</v>
      </c>
      <c r="AH34" s="108">
        <v>204</v>
      </c>
      <c r="AI34" s="107"/>
      <c r="AJ34" s="107">
        <v>204</v>
      </c>
      <c r="AK34" s="107"/>
      <c r="AL34" s="109">
        <v>10</v>
      </c>
      <c r="AM34" s="107">
        <v>7</v>
      </c>
      <c r="AN34" s="107">
        <v>0</v>
      </c>
      <c r="AO34" s="107">
        <v>0</v>
      </c>
      <c r="AP34" s="107">
        <v>0</v>
      </c>
      <c r="AQ34" s="107">
        <v>0</v>
      </c>
      <c r="AR34" s="107">
        <v>14.999999999999998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229</v>
      </c>
      <c r="AY34" s="108"/>
      <c r="AZ34" s="110">
        <v>45154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3</v>
      </c>
      <c r="BF34" s="117"/>
      <c r="BG34" s="117"/>
      <c r="BH34" s="108">
        <v>32</v>
      </c>
      <c r="BI34" s="108">
        <v>264</v>
      </c>
      <c r="BJ34" s="108"/>
      <c r="BK34" s="111">
        <v>1</v>
      </c>
      <c r="BL34" s="111" t="s">
        <v>527</v>
      </c>
      <c r="BM34" s="108">
        <v>112.5</v>
      </c>
      <c r="BN34" s="108">
        <v>149.30918168533853</v>
      </c>
      <c r="BO34" s="189">
        <v>1087063.5</v>
      </c>
      <c r="BP34" s="112">
        <v>450000</v>
      </c>
      <c r="BQ34" s="189">
        <v>613063.5</v>
      </c>
      <c r="BR34" s="189" t="s">
        <v>1297</v>
      </c>
      <c r="BS34" s="189">
        <v>0</v>
      </c>
      <c r="BT34" s="112">
        <v>0</v>
      </c>
      <c r="BU34" s="113" t="s">
        <v>1297</v>
      </c>
      <c r="BV34" s="108">
        <v>0</v>
      </c>
      <c r="BW34" s="117">
        <v>33.875999999999998</v>
      </c>
      <c r="BX34" s="117">
        <v>13.5</v>
      </c>
      <c r="BY34" s="117"/>
      <c r="BZ34" s="117">
        <v>102</v>
      </c>
      <c r="CA34" s="117"/>
      <c r="CB34" s="202">
        <v>5.83</v>
      </c>
      <c r="CC34" s="117">
        <v>1</v>
      </c>
      <c r="CD34" s="108">
        <v>202.55</v>
      </c>
      <c r="CE34" s="114">
        <v>202</v>
      </c>
      <c r="CF34" s="115">
        <v>2200</v>
      </c>
      <c r="CG34" s="116"/>
      <c r="CI34" s="119">
        <v>2</v>
      </c>
      <c r="CJ34" s="119">
        <v>0</v>
      </c>
      <c r="CK34" s="119">
        <v>0</v>
      </c>
      <c r="CL34" s="119">
        <v>0</v>
      </c>
      <c r="CM34" s="119">
        <v>0</v>
      </c>
      <c r="CN34" s="119">
        <v>2</v>
      </c>
      <c r="CO34" s="119">
        <v>1</v>
      </c>
      <c r="CP34" s="119">
        <v>0</v>
      </c>
      <c r="CQ34" s="119">
        <v>0</v>
      </c>
      <c r="CR34" s="119">
        <v>2</v>
      </c>
      <c r="CT34" s="127">
        <v>0</v>
      </c>
      <c r="CU34" s="128"/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0.75</v>
      </c>
      <c r="DJ34" s="80">
        <v>0</v>
      </c>
      <c r="DK34" s="191">
        <v>14.999999999999998</v>
      </c>
      <c r="DL34" s="118">
        <v>0</v>
      </c>
      <c r="DM34" s="118">
        <v>0</v>
      </c>
      <c r="DO34" s="197">
        <v>0</v>
      </c>
      <c r="DP34" s="197">
        <v>0.75</v>
      </c>
      <c r="DQ34" s="198">
        <v>312.12599999999998</v>
      </c>
      <c r="DR34" s="197">
        <v>1283774.2379999999</v>
      </c>
      <c r="DS34" s="197">
        <v>1200000</v>
      </c>
      <c r="DT34" s="200">
        <v>5.83</v>
      </c>
      <c r="DU34" s="118">
        <v>24000</v>
      </c>
    </row>
    <row r="35" spans="1:125" s="118" customFormat="1" ht="33" customHeight="1" thickBot="1">
      <c r="A35" s="22">
        <v>24</v>
      </c>
      <c r="B35" s="80" t="s">
        <v>359</v>
      </c>
      <c r="C35" s="80" t="s">
        <v>1245</v>
      </c>
      <c r="D35" s="80" t="s">
        <v>891</v>
      </c>
      <c r="E35" s="80" t="s">
        <v>892</v>
      </c>
      <c r="F35" s="103" t="s">
        <v>234</v>
      </c>
      <c r="G35" s="80" t="s">
        <v>1068</v>
      </c>
      <c r="H35" s="104">
        <v>45154</v>
      </c>
      <c r="I35" s="105">
        <v>204</v>
      </c>
      <c r="J35" s="106">
        <v>26</v>
      </c>
      <c r="K35" s="106">
        <v>0.5</v>
      </c>
      <c r="L35" s="106">
        <v>0</v>
      </c>
      <c r="M35" s="106">
        <v>0</v>
      </c>
      <c r="N35" s="106">
        <v>22.5</v>
      </c>
      <c r="O35" s="106">
        <v>3</v>
      </c>
      <c r="P35" s="106">
        <v>0</v>
      </c>
      <c r="Q35" s="106">
        <v>0</v>
      </c>
      <c r="R35" s="106" t="s">
        <v>526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23.538461538461537</v>
      </c>
      <c r="AF35" s="108">
        <v>0</v>
      </c>
      <c r="AG35" s="108">
        <v>176.53846153846152</v>
      </c>
      <c r="AH35" s="108">
        <v>200.07692307692307</v>
      </c>
      <c r="AI35" s="107"/>
      <c r="AJ35" s="107">
        <v>200.07692307692307</v>
      </c>
      <c r="AK35" s="107"/>
      <c r="AL35" s="109">
        <v>10</v>
      </c>
      <c r="AM35" s="107">
        <v>6.0576923076923075</v>
      </c>
      <c r="AN35" s="107">
        <v>0</v>
      </c>
      <c r="AO35" s="107">
        <v>0</v>
      </c>
      <c r="AP35" s="107">
        <v>0</v>
      </c>
      <c r="AQ35" s="107">
        <v>0</v>
      </c>
      <c r="AR35" s="107">
        <v>12.98076923076923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223.05769230769229</v>
      </c>
      <c r="AY35" s="108"/>
      <c r="AZ35" s="110">
        <v>45154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3</v>
      </c>
      <c r="BF35" s="117"/>
      <c r="BG35" s="117"/>
      <c r="BH35" s="108">
        <v>0</v>
      </c>
      <c r="BI35" s="108">
        <v>226.06</v>
      </c>
      <c r="BJ35" s="108"/>
      <c r="BK35" s="111">
        <v>1</v>
      </c>
      <c r="BL35" s="111">
        <v>1</v>
      </c>
      <c r="BM35" s="108">
        <v>75</v>
      </c>
      <c r="BN35" s="108">
        <v>147.53739049439844</v>
      </c>
      <c r="BO35" s="189">
        <v>928202.36</v>
      </c>
      <c r="BP35" s="112">
        <v>300000</v>
      </c>
      <c r="BQ35" s="189">
        <v>605788.52536999993</v>
      </c>
      <c r="BR35" s="189" t="s">
        <v>1297</v>
      </c>
      <c r="BS35" s="189">
        <v>0</v>
      </c>
      <c r="BT35" s="112">
        <v>0</v>
      </c>
      <c r="BU35" s="113" t="s">
        <v>1297</v>
      </c>
      <c r="BV35" s="108">
        <v>0</v>
      </c>
      <c r="BW35" s="117">
        <v>34.665500000000002</v>
      </c>
      <c r="BX35" s="117">
        <v>11.75</v>
      </c>
      <c r="BY35" s="117"/>
      <c r="BZ35" s="117">
        <v>98.08</v>
      </c>
      <c r="CA35" s="117"/>
      <c r="CB35" s="202">
        <v>5.44</v>
      </c>
      <c r="CC35" s="117">
        <v>1</v>
      </c>
      <c r="CD35" s="108">
        <v>167.95</v>
      </c>
      <c r="CE35" s="114">
        <v>167</v>
      </c>
      <c r="CF35" s="115">
        <v>3800</v>
      </c>
      <c r="CG35" s="116"/>
      <c r="CI35" s="119">
        <v>1</v>
      </c>
      <c r="CJ35" s="119">
        <v>1</v>
      </c>
      <c r="CK35" s="119">
        <v>0</v>
      </c>
      <c r="CL35" s="119">
        <v>1</v>
      </c>
      <c r="CM35" s="119">
        <v>1</v>
      </c>
      <c r="CN35" s="119">
        <v>2</v>
      </c>
      <c r="CO35" s="119">
        <v>1</v>
      </c>
      <c r="CP35" s="119">
        <v>1</v>
      </c>
      <c r="CQ35" s="119">
        <v>1</v>
      </c>
      <c r="CR35" s="119">
        <v>3</v>
      </c>
      <c r="CT35" s="127">
        <v>0</v>
      </c>
      <c r="CU35" s="128"/>
      <c r="CV35" s="129">
        <v>0</v>
      </c>
      <c r="CW35" s="129" t="s">
        <v>524</v>
      </c>
      <c r="CX35" s="129" t="s">
        <v>526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12.98076923076923</v>
      </c>
      <c r="DL35" s="118">
        <v>0</v>
      </c>
      <c r="DM35" s="118">
        <v>0</v>
      </c>
      <c r="DO35" s="197">
        <v>0</v>
      </c>
      <c r="DP35" s="197">
        <v>0</v>
      </c>
      <c r="DQ35" s="198">
        <v>272.47550000000001</v>
      </c>
      <c r="DR35" s="197">
        <v>1120691.7315</v>
      </c>
      <c r="DS35" s="197">
        <v>1120691.7315</v>
      </c>
      <c r="DT35" s="200">
        <v>5.44</v>
      </c>
      <c r="DU35" s="118">
        <v>22413.834630000001</v>
      </c>
    </row>
    <row r="36" spans="1:125" s="118" customFormat="1" ht="33" customHeight="1" thickBot="1">
      <c r="A36" s="22">
        <v>25</v>
      </c>
      <c r="B36" s="80" t="s">
        <v>360</v>
      </c>
      <c r="C36" s="80" t="s">
        <v>1250</v>
      </c>
      <c r="D36" s="80" t="s">
        <v>901</v>
      </c>
      <c r="E36" s="80" t="s">
        <v>902</v>
      </c>
      <c r="F36" s="103" t="s">
        <v>234</v>
      </c>
      <c r="G36" s="80" t="s">
        <v>1068</v>
      </c>
      <c r="H36" s="104">
        <v>45201</v>
      </c>
      <c r="I36" s="105">
        <v>204</v>
      </c>
      <c r="J36" s="106">
        <v>26</v>
      </c>
      <c r="K36" s="106">
        <v>1</v>
      </c>
      <c r="L36" s="106">
        <v>0</v>
      </c>
      <c r="M36" s="106">
        <v>0</v>
      </c>
      <c r="N36" s="106">
        <v>25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196.15384615384613</v>
      </c>
      <c r="AH36" s="108">
        <v>196.15384615384613</v>
      </c>
      <c r="AI36" s="107"/>
      <c r="AJ36" s="107">
        <v>196.15384615384613</v>
      </c>
      <c r="AK36" s="107"/>
      <c r="AL36" s="109">
        <v>10</v>
      </c>
      <c r="AM36" s="107">
        <v>6.7307692307692308</v>
      </c>
      <c r="AN36" s="107">
        <v>0</v>
      </c>
      <c r="AO36" s="107">
        <v>0</v>
      </c>
      <c r="AP36" s="107">
        <v>0</v>
      </c>
      <c r="AQ36" s="107">
        <v>0</v>
      </c>
      <c r="AR36" s="107">
        <v>14.423076923076922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220.57692307692307</v>
      </c>
      <c r="AY36" s="108"/>
      <c r="AZ36" s="110">
        <v>45201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3</v>
      </c>
      <c r="BF36" s="117"/>
      <c r="BG36" s="117"/>
      <c r="BH36" s="108">
        <v>32</v>
      </c>
      <c r="BI36" s="108">
        <v>255.58</v>
      </c>
      <c r="BJ36" s="108"/>
      <c r="BK36" s="111">
        <v>0</v>
      </c>
      <c r="BL36" s="111">
        <v>1</v>
      </c>
      <c r="BM36" s="108">
        <v>37.5</v>
      </c>
      <c r="BN36" s="108">
        <v>214.94129352167559</v>
      </c>
      <c r="BO36" s="189">
        <v>1054749.28</v>
      </c>
      <c r="BP36" s="112">
        <v>150000</v>
      </c>
      <c r="BQ36" s="189">
        <v>882548.95120000001</v>
      </c>
      <c r="BR36" s="189" t="s">
        <v>1297</v>
      </c>
      <c r="BS36" s="189">
        <v>0</v>
      </c>
      <c r="BT36" s="112">
        <v>0</v>
      </c>
      <c r="BU36" s="113" t="s">
        <v>1297</v>
      </c>
      <c r="BV36" s="108">
        <v>0</v>
      </c>
      <c r="BW36" s="117">
        <v>0</v>
      </c>
      <c r="BX36" s="117">
        <v>13</v>
      </c>
      <c r="BY36" s="117"/>
      <c r="BZ36" s="117">
        <v>94.15</v>
      </c>
      <c r="CA36" s="117"/>
      <c r="CB36" s="202">
        <v>5.39</v>
      </c>
      <c r="CC36" s="117">
        <v>1</v>
      </c>
      <c r="CD36" s="108">
        <v>168.04</v>
      </c>
      <c r="CE36" s="114">
        <v>168</v>
      </c>
      <c r="CF36" s="115">
        <v>200</v>
      </c>
      <c r="CG36" s="116"/>
      <c r="CI36" s="119">
        <v>1</v>
      </c>
      <c r="CJ36" s="119">
        <v>1</v>
      </c>
      <c r="CK36" s="119">
        <v>0</v>
      </c>
      <c r="CL36" s="119">
        <v>1</v>
      </c>
      <c r="CM36" s="119">
        <v>1</v>
      </c>
      <c r="CN36" s="119">
        <v>3</v>
      </c>
      <c r="CO36" s="119">
        <v>0</v>
      </c>
      <c r="CP36" s="119">
        <v>0</v>
      </c>
      <c r="CQ36" s="119">
        <v>0</v>
      </c>
      <c r="CR36" s="119">
        <v>2</v>
      </c>
      <c r="CT36" s="127">
        <v>0</v>
      </c>
      <c r="CU36" s="128"/>
      <c r="CV36" s="129">
        <v>0</v>
      </c>
      <c r="CW36" s="129" t="s">
        <v>525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1.3</v>
      </c>
      <c r="DJ36" s="80">
        <v>0</v>
      </c>
      <c r="DK36" s="191">
        <v>14.423076923076922</v>
      </c>
      <c r="DL36" s="118">
        <v>0</v>
      </c>
      <c r="DM36" s="118">
        <v>0</v>
      </c>
      <c r="DO36" s="197">
        <v>0</v>
      </c>
      <c r="DP36" s="197">
        <v>1.3</v>
      </c>
      <c r="DQ36" s="198">
        <v>269.88000000000005</v>
      </c>
      <c r="DR36" s="197">
        <v>1110016.4400000002</v>
      </c>
      <c r="DS36" s="197">
        <v>1110016.4400000002</v>
      </c>
      <c r="DT36" s="200">
        <v>5.39</v>
      </c>
      <c r="DU36" s="118">
        <v>22200.328800000003</v>
      </c>
    </row>
    <row r="37" spans="1:125" s="118" customFormat="1" ht="33" customHeight="1" thickBot="1">
      <c r="A37" s="22">
        <v>26</v>
      </c>
      <c r="B37" s="80" t="s">
        <v>361</v>
      </c>
      <c r="C37" s="80" t="s">
        <v>1256</v>
      </c>
      <c r="D37" s="80" t="s">
        <v>913</v>
      </c>
      <c r="E37" s="80" t="s">
        <v>914</v>
      </c>
      <c r="F37" s="103" t="s">
        <v>234</v>
      </c>
      <c r="G37" s="80" t="s">
        <v>1068</v>
      </c>
      <c r="H37" s="104">
        <v>45231</v>
      </c>
      <c r="I37" s="105">
        <v>204</v>
      </c>
      <c r="J37" s="106">
        <v>26</v>
      </c>
      <c r="K37" s="106">
        <v>0</v>
      </c>
      <c r="L37" s="106">
        <v>0</v>
      </c>
      <c r="M37" s="106">
        <v>0</v>
      </c>
      <c r="N37" s="106">
        <v>26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204</v>
      </c>
      <c r="AH37" s="108">
        <v>204</v>
      </c>
      <c r="AI37" s="107"/>
      <c r="AJ37" s="107">
        <v>204</v>
      </c>
      <c r="AK37" s="107"/>
      <c r="AL37" s="109">
        <v>10</v>
      </c>
      <c r="AM37" s="107">
        <v>7</v>
      </c>
      <c r="AN37" s="107">
        <v>0</v>
      </c>
      <c r="AO37" s="107">
        <v>0</v>
      </c>
      <c r="AP37" s="107">
        <v>0</v>
      </c>
      <c r="AQ37" s="107">
        <v>0</v>
      </c>
      <c r="AR37" s="107">
        <v>14.999999999999998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229</v>
      </c>
      <c r="AY37" s="108"/>
      <c r="AZ37" s="110">
        <v>45231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3</v>
      </c>
      <c r="BF37" s="117"/>
      <c r="BG37" s="117"/>
      <c r="BH37" s="108">
        <v>0</v>
      </c>
      <c r="BI37" s="108">
        <v>232</v>
      </c>
      <c r="BJ37" s="108"/>
      <c r="BK37" s="111">
        <v>0</v>
      </c>
      <c r="BL37" s="111">
        <v>0</v>
      </c>
      <c r="BM37" s="108">
        <v>0</v>
      </c>
      <c r="BN37" s="108">
        <v>227.08162932294204</v>
      </c>
      <c r="BO37" s="189">
        <v>952592</v>
      </c>
      <c r="BP37" s="112">
        <v>0</v>
      </c>
      <c r="BQ37" s="189">
        <v>932397.17</v>
      </c>
      <c r="BR37" s="189" t="s">
        <v>1297</v>
      </c>
      <c r="BS37" s="189">
        <v>0</v>
      </c>
      <c r="BT37" s="112">
        <v>0</v>
      </c>
      <c r="BU37" s="113" t="s">
        <v>1297</v>
      </c>
      <c r="BV37" s="108">
        <v>0</v>
      </c>
      <c r="BW37" s="117">
        <v>0</v>
      </c>
      <c r="BX37" s="117">
        <v>13.5</v>
      </c>
      <c r="BY37" s="117"/>
      <c r="BZ37" s="117">
        <v>102</v>
      </c>
      <c r="CA37" s="117"/>
      <c r="CB37" s="202">
        <v>4.91</v>
      </c>
      <c r="CC37" s="117">
        <v>1</v>
      </c>
      <c r="CD37" s="108">
        <v>137.59</v>
      </c>
      <c r="CE37" s="114">
        <v>137</v>
      </c>
      <c r="CF37" s="115">
        <v>2400</v>
      </c>
      <c r="CG37" s="116"/>
      <c r="CI37" s="119">
        <v>1</v>
      </c>
      <c r="CJ37" s="119">
        <v>0</v>
      </c>
      <c r="CK37" s="119">
        <v>1</v>
      </c>
      <c r="CL37" s="119">
        <v>1</v>
      </c>
      <c r="CM37" s="119">
        <v>1</v>
      </c>
      <c r="CN37" s="119">
        <v>2</v>
      </c>
      <c r="CO37" s="119">
        <v>1</v>
      </c>
      <c r="CP37" s="119">
        <v>0</v>
      </c>
      <c r="CQ37" s="119">
        <v>0</v>
      </c>
      <c r="CR37" s="119">
        <v>4</v>
      </c>
      <c r="CT37" s="127">
        <v>0</v>
      </c>
      <c r="CU37" s="128"/>
      <c r="CV37" s="129">
        <v>0</v>
      </c>
      <c r="CW37" s="129">
        <v>0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14.999999999999998</v>
      </c>
      <c r="DL37" s="118">
        <v>0</v>
      </c>
      <c r="DM37" s="118">
        <v>0</v>
      </c>
      <c r="DO37" s="197">
        <v>0</v>
      </c>
      <c r="DP37" s="197">
        <v>0</v>
      </c>
      <c r="DQ37" s="198">
        <v>245.5</v>
      </c>
      <c r="DR37" s="197">
        <v>1009741.5</v>
      </c>
      <c r="DS37" s="197">
        <v>1009741.5</v>
      </c>
      <c r="DT37" s="200">
        <v>4.91</v>
      </c>
      <c r="DU37" s="118">
        <v>20194.830000000002</v>
      </c>
    </row>
    <row r="38" spans="1:125" s="118" customFormat="1" ht="33" customHeight="1" thickBot="1">
      <c r="A38" s="22">
        <v>27</v>
      </c>
      <c r="B38" s="80" t="s">
        <v>362</v>
      </c>
      <c r="C38" s="80" t="s">
        <v>1266</v>
      </c>
      <c r="D38" s="80" t="s">
        <v>935</v>
      </c>
      <c r="E38" s="80" t="s">
        <v>936</v>
      </c>
      <c r="F38" s="103" t="s">
        <v>234</v>
      </c>
      <c r="G38" s="80" t="s">
        <v>1068</v>
      </c>
      <c r="H38" s="104">
        <v>45293</v>
      </c>
      <c r="I38" s="105">
        <v>204</v>
      </c>
      <c r="J38" s="106">
        <v>26</v>
      </c>
      <c r="K38" s="106">
        <v>0</v>
      </c>
      <c r="L38" s="106">
        <v>0</v>
      </c>
      <c r="M38" s="106">
        <v>0</v>
      </c>
      <c r="N38" s="106">
        <v>26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204</v>
      </c>
      <c r="AH38" s="108">
        <v>204</v>
      </c>
      <c r="AI38" s="107"/>
      <c r="AJ38" s="107">
        <v>204</v>
      </c>
      <c r="AK38" s="107"/>
      <c r="AL38" s="109">
        <v>10</v>
      </c>
      <c r="AM38" s="107">
        <v>7</v>
      </c>
      <c r="AN38" s="107">
        <v>0</v>
      </c>
      <c r="AO38" s="107">
        <v>0</v>
      </c>
      <c r="AP38" s="107">
        <v>0</v>
      </c>
      <c r="AQ38" s="107">
        <v>0</v>
      </c>
      <c r="AR38" s="107">
        <v>14.999999999999998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229</v>
      </c>
      <c r="AY38" s="108"/>
      <c r="AZ38" s="110">
        <v>45293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3</v>
      </c>
      <c r="BF38" s="117"/>
      <c r="BG38" s="117"/>
      <c r="BH38" s="108">
        <v>24</v>
      </c>
      <c r="BI38" s="108">
        <v>256</v>
      </c>
      <c r="BJ38" s="108"/>
      <c r="BK38" s="111" t="s">
        <v>525</v>
      </c>
      <c r="BL38" s="111">
        <v>3</v>
      </c>
      <c r="BM38" s="108">
        <v>150</v>
      </c>
      <c r="BN38" s="108">
        <v>104.47319288845591</v>
      </c>
      <c r="BO38" s="189">
        <v>1051136</v>
      </c>
      <c r="BP38" s="112">
        <v>600000</v>
      </c>
      <c r="BQ38" s="189">
        <v>428966.93</v>
      </c>
      <c r="BR38" s="189" t="s">
        <v>1297</v>
      </c>
      <c r="BS38" s="189">
        <v>0</v>
      </c>
      <c r="BT38" s="112">
        <v>0</v>
      </c>
      <c r="BU38" s="113" t="s">
        <v>1297</v>
      </c>
      <c r="BV38" s="108">
        <v>0</v>
      </c>
      <c r="BW38" s="117">
        <v>0</v>
      </c>
      <c r="BX38" s="117">
        <v>13.5</v>
      </c>
      <c r="BY38" s="117"/>
      <c r="BZ38" s="117">
        <v>102</v>
      </c>
      <c r="CA38" s="117"/>
      <c r="CB38" s="202">
        <v>5.39</v>
      </c>
      <c r="CC38" s="117">
        <v>1</v>
      </c>
      <c r="CD38" s="108">
        <v>161.11000000000001</v>
      </c>
      <c r="CE38" s="114">
        <v>161</v>
      </c>
      <c r="CF38" s="115">
        <v>400</v>
      </c>
      <c r="CG38" s="116"/>
      <c r="CI38" s="119">
        <v>1</v>
      </c>
      <c r="CJ38" s="119">
        <v>1</v>
      </c>
      <c r="CK38" s="119">
        <v>0</v>
      </c>
      <c r="CL38" s="119">
        <v>1</v>
      </c>
      <c r="CM38" s="119">
        <v>0</v>
      </c>
      <c r="CN38" s="119">
        <v>1</v>
      </c>
      <c r="CO38" s="119">
        <v>0</v>
      </c>
      <c r="CP38" s="119">
        <v>0</v>
      </c>
      <c r="CQ38" s="119">
        <v>0</v>
      </c>
      <c r="CR38" s="119">
        <v>4</v>
      </c>
      <c r="CT38" s="127">
        <v>0</v>
      </c>
      <c r="CU38" s="128"/>
      <c r="CV38" s="129">
        <v>0</v>
      </c>
      <c r="CW38" s="129">
        <v>0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14.999999999999998</v>
      </c>
      <c r="DL38" s="118">
        <v>0</v>
      </c>
      <c r="DM38" s="118">
        <v>0</v>
      </c>
      <c r="DO38" s="197">
        <v>0</v>
      </c>
      <c r="DP38" s="197">
        <v>0</v>
      </c>
      <c r="DQ38" s="198">
        <v>269.5</v>
      </c>
      <c r="DR38" s="197">
        <v>1108453.5</v>
      </c>
      <c r="DS38" s="197">
        <v>1108453.5</v>
      </c>
      <c r="DT38" s="200">
        <v>5.39</v>
      </c>
      <c r="DU38" s="118">
        <v>22169.07</v>
      </c>
    </row>
    <row r="39" spans="1:125" s="118" customFormat="1" ht="33" customHeight="1" thickBot="1">
      <c r="A39" s="22">
        <v>28</v>
      </c>
      <c r="B39" s="80" t="s">
        <v>363</v>
      </c>
      <c r="C39" s="80" t="s">
        <v>1267</v>
      </c>
      <c r="D39" s="80" t="s">
        <v>937</v>
      </c>
      <c r="E39" s="80" t="s">
        <v>938</v>
      </c>
      <c r="F39" s="103" t="s">
        <v>234</v>
      </c>
      <c r="G39" s="80" t="s">
        <v>1068</v>
      </c>
      <c r="H39" s="104">
        <v>45293</v>
      </c>
      <c r="I39" s="105">
        <v>204</v>
      </c>
      <c r="J39" s="106">
        <v>26</v>
      </c>
      <c r="K39" s="106">
        <v>3</v>
      </c>
      <c r="L39" s="106">
        <v>0</v>
      </c>
      <c r="M39" s="106">
        <v>0</v>
      </c>
      <c r="N39" s="106">
        <v>23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180.46153846153845</v>
      </c>
      <c r="AH39" s="108">
        <v>180.46153846153845</v>
      </c>
      <c r="AI39" s="107"/>
      <c r="AJ39" s="107">
        <v>180.46153846153845</v>
      </c>
      <c r="AK39" s="107"/>
      <c r="AL39" s="109">
        <v>10</v>
      </c>
      <c r="AM39" s="107">
        <v>6.1923076923076916</v>
      </c>
      <c r="AN39" s="107">
        <v>0</v>
      </c>
      <c r="AO39" s="107">
        <v>0</v>
      </c>
      <c r="AP39" s="107">
        <v>0</v>
      </c>
      <c r="AQ39" s="107">
        <v>0</v>
      </c>
      <c r="AR39" s="107">
        <v>13.269230769230768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203.73076923076923</v>
      </c>
      <c r="AY39" s="108"/>
      <c r="AZ39" s="110">
        <v>45293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3</v>
      </c>
      <c r="BF39" s="117"/>
      <c r="BG39" s="117"/>
      <c r="BH39" s="108">
        <v>12</v>
      </c>
      <c r="BI39" s="108">
        <v>218.73</v>
      </c>
      <c r="BJ39" s="108"/>
      <c r="BK39" s="111">
        <v>1</v>
      </c>
      <c r="BL39" s="111">
        <v>2</v>
      </c>
      <c r="BM39" s="108">
        <v>112.5</v>
      </c>
      <c r="BN39" s="108">
        <v>104.5118193375548</v>
      </c>
      <c r="BO39" s="189">
        <v>898105.38</v>
      </c>
      <c r="BP39" s="112">
        <v>450000</v>
      </c>
      <c r="BQ39" s="189">
        <v>429125.53019999998</v>
      </c>
      <c r="BR39" s="189" t="s">
        <v>1297</v>
      </c>
      <c r="BS39" s="189">
        <v>0</v>
      </c>
      <c r="BT39" s="112">
        <v>0</v>
      </c>
      <c r="BU39" s="113" t="s">
        <v>1297</v>
      </c>
      <c r="BV39" s="108">
        <v>0</v>
      </c>
      <c r="BW39" s="117">
        <v>0</v>
      </c>
      <c r="BX39" s="117">
        <v>12</v>
      </c>
      <c r="BY39" s="117"/>
      <c r="BZ39" s="117">
        <v>86.31</v>
      </c>
      <c r="CA39" s="117"/>
      <c r="CB39" s="202">
        <v>4.6100000000000003</v>
      </c>
      <c r="CC39" s="117">
        <v>1</v>
      </c>
      <c r="CD39" s="108">
        <v>138.81</v>
      </c>
      <c r="CE39" s="114">
        <v>138</v>
      </c>
      <c r="CF39" s="115">
        <v>3200</v>
      </c>
      <c r="CG39" s="116"/>
      <c r="CI39" s="119">
        <v>1</v>
      </c>
      <c r="CJ39" s="119">
        <v>0</v>
      </c>
      <c r="CK39" s="119">
        <v>1</v>
      </c>
      <c r="CL39" s="119">
        <v>1</v>
      </c>
      <c r="CM39" s="119">
        <v>1</v>
      </c>
      <c r="CN39" s="119">
        <v>3</v>
      </c>
      <c r="CO39" s="119">
        <v>1</v>
      </c>
      <c r="CP39" s="119">
        <v>1</v>
      </c>
      <c r="CQ39" s="119">
        <v>0</v>
      </c>
      <c r="CR39" s="119">
        <v>2</v>
      </c>
      <c r="CT39" s="127">
        <v>0</v>
      </c>
      <c r="CU39" s="128"/>
      <c r="CV39" s="129">
        <v>0</v>
      </c>
      <c r="CW39" s="129" t="s">
        <v>526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</v>
      </c>
      <c r="DJ39" s="80">
        <v>0</v>
      </c>
      <c r="DK39" s="191">
        <v>13.269230769230768</v>
      </c>
      <c r="DL39" s="118">
        <v>0</v>
      </c>
      <c r="DM39" s="118">
        <v>0</v>
      </c>
      <c r="DO39" s="197">
        <v>0</v>
      </c>
      <c r="DP39" s="197">
        <v>0</v>
      </c>
      <c r="DQ39" s="198">
        <v>230.73</v>
      </c>
      <c r="DR39" s="197">
        <v>948992.49</v>
      </c>
      <c r="DS39" s="197">
        <v>948992.49</v>
      </c>
      <c r="DT39" s="200">
        <v>4.6100000000000003</v>
      </c>
      <c r="DU39" s="118">
        <v>18979.8498</v>
      </c>
    </row>
    <row r="40" spans="1:125" s="118" customFormat="1" ht="33" customHeight="1" thickBot="1">
      <c r="A40" s="22">
        <v>29</v>
      </c>
      <c r="B40" s="80" t="s">
        <v>364</v>
      </c>
      <c r="C40" s="80" t="s">
        <v>1281</v>
      </c>
      <c r="D40" s="80" t="s">
        <v>975</v>
      </c>
      <c r="E40" s="80" t="s">
        <v>976</v>
      </c>
      <c r="F40" s="103" t="s">
        <v>234</v>
      </c>
      <c r="G40" s="80" t="s">
        <v>224</v>
      </c>
      <c r="H40" s="104">
        <v>45352</v>
      </c>
      <c r="I40" s="105">
        <v>204</v>
      </c>
      <c r="J40" s="106">
        <v>26</v>
      </c>
      <c r="K40" s="106">
        <v>0</v>
      </c>
      <c r="L40" s="106">
        <v>0</v>
      </c>
      <c r="M40" s="106">
        <v>0</v>
      </c>
      <c r="N40" s="106">
        <v>26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204</v>
      </c>
      <c r="AH40" s="108">
        <v>204</v>
      </c>
      <c r="AI40" s="107"/>
      <c r="AJ40" s="107">
        <v>204</v>
      </c>
      <c r="AK40" s="107"/>
      <c r="AL40" s="109">
        <v>10</v>
      </c>
      <c r="AM40" s="107">
        <v>7</v>
      </c>
      <c r="AN40" s="107">
        <v>0</v>
      </c>
      <c r="AO40" s="107">
        <v>0</v>
      </c>
      <c r="AP40" s="107">
        <v>0</v>
      </c>
      <c r="AQ40" s="107">
        <v>0</v>
      </c>
      <c r="AR40" s="107">
        <v>14.999999999999998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229</v>
      </c>
      <c r="AY40" s="108"/>
      <c r="AZ40" s="110">
        <v>45352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12</v>
      </c>
      <c r="BI40" s="108">
        <v>241</v>
      </c>
      <c r="BJ40" s="108"/>
      <c r="BK40" s="111">
        <v>0</v>
      </c>
      <c r="BL40" s="111">
        <v>1</v>
      </c>
      <c r="BM40" s="108">
        <v>37.5</v>
      </c>
      <c r="BN40" s="108">
        <v>198.62299074525086</v>
      </c>
      <c r="BO40" s="189">
        <v>989546</v>
      </c>
      <c r="BP40" s="112">
        <v>150000</v>
      </c>
      <c r="BQ40" s="189">
        <v>815546</v>
      </c>
      <c r="BR40" s="189" t="s">
        <v>1297</v>
      </c>
      <c r="BS40" s="189">
        <v>0</v>
      </c>
      <c r="BT40" s="112">
        <v>0</v>
      </c>
      <c r="BU40" s="113" t="s">
        <v>1297</v>
      </c>
      <c r="BV40" s="108">
        <v>0</v>
      </c>
      <c r="BW40" s="117">
        <v>37.800000000000004</v>
      </c>
      <c r="BX40" s="117">
        <v>13.5</v>
      </c>
      <c r="BY40" s="117"/>
      <c r="BZ40" s="117">
        <v>102</v>
      </c>
      <c r="CA40" s="117"/>
      <c r="CB40" s="202">
        <v>5.83</v>
      </c>
      <c r="CC40" s="117">
        <v>1</v>
      </c>
      <c r="CD40" s="108">
        <v>183.47</v>
      </c>
      <c r="CE40" s="114">
        <v>183</v>
      </c>
      <c r="CF40" s="115">
        <v>1900</v>
      </c>
      <c r="CG40" s="116"/>
      <c r="CI40" s="119">
        <v>1</v>
      </c>
      <c r="CJ40" s="119">
        <v>1</v>
      </c>
      <c r="CK40" s="119">
        <v>1</v>
      </c>
      <c r="CL40" s="119">
        <v>1</v>
      </c>
      <c r="CM40" s="119">
        <v>0</v>
      </c>
      <c r="CN40" s="119">
        <v>3</v>
      </c>
      <c r="CO40" s="119">
        <v>0</v>
      </c>
      <c r="CP40" s="119">
        <v>1</v>
      </c>
      <c r="CQ40" s="119">
        <v>1</v>
      </c>
      <c r="CR40" s="119">
        <v>4</v>
      </c>
      <c r="CT40" s="127">
        <v>0</v>
      </c>
      <c r="CU40" s="128"/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14.999999999999998</v>
      </c>
      <c r="DL40" s="118">
        <v>0</v>
      </c>
      <c r="DM40" s="118">
        <v>0</v>
      </c>
      <c r="DO40" s="197">
        <v>0</v>
      </c>
      <c r="DP40" s="197">
        <v>0</v>
      </c>
      <c r="DQ40" s="198">
        <v>292.3</v>
      </c>
      <c r="DR40" s="197">
        <v>1202229.9000000001</v>
      </c>
      <c r="DS40" s="197">
        <v>1200000</v>
      </c>
      <c r="DT40" s="200">
        <v>5.83</v>
      </c>
      <c r="DU40" s="118">
        <v>24000</v>
      </c>
    </row>
    <row r="41" spans="1:125" s="118" customFormat="1" ht="33" customHeight="1" thickBot="1">
      <c r="A41" s="22">
        <v>30</v>
      </c>
      <c r="B41" s="80" t="s">
        <v>365</v>
      </c>
      <c r="C41" s="80" t="s">
        <v>1285</v>
      </c>
      <c r="D41" s="80" t="s">
        <v>995</v>
      </c>
      <c r="E41" s="80" t="s">
        <v>996</v>
      </c>
      <c r="F41" s="103" t="s">
        <v>234</v>
      </c>
      <c r="G41" s="80" t="s">
        <v>1068</v>
      </c>
      <c r="H41" s="104">
        <v>45414</v>
      </c>
      <c r="I41" s="105">
        <v>204</v>
      </c>
      <c r="J41" s="106">
        <v>26</v>
      </c>
      <c r="K41" s="106">
        <v>0</v>
      </c>
      <c r="L41" s="106">
        <v>0</v>
      </c>
      <c r="M41" s="106">
        <v>0</v>
      </c>
      <c r="N41" s="106">
        <v>26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80">
        <v>0</v>
      </c>
      <c r="U41" s="80">
        <v>0</v>
      </c>
      <c r="V41" s="106"/>
      <c r="W41" s="107">
        <v>0</v>
      </c>
      <c r="X41" s="107">
        <v>0</v>
      </c>
      <c r="Y41" s="107"/>
      <c r="Z41" s="107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204</v>
      </c>
      <c r="AH41" s="108">
        <v>204</v>
      </c>
      <c r="AI41" s="107"/>
      <c r="AJ41" s="107">
        <v>204</v>
      </c>
      <c r="AK41" s="107"/>
      <c r="AL41" s="109">
        <v>10</v>
      </c>
      <c r="AM41" s="107">
        <v>7</v>
      </c>
      <c r="AN41" s="107">
        <v>0</v>
      </c>
      <c r="AO41" s="107">
        <v>0</v>
      </c>
      <c r="AP41" s="107">
        <v>0</v>
      </c>
      <c r="AQ41" s="107">
        <v>0</v>
      </c>
      <c r="AR41" s="107">
        <v>14.999999999999998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8">
        <v>229</v>
      </c>
      <c r="AY41" s="108"/>
      <c r="AZ41" s="110">
        <v>45414</v>
      </c>
      <c r="BA41" s="110">
        <v>43251</v>
      </c>
      <c r="BB41" s="111" t="e">
        <v>#NUM!</v>
      </c>
      <c r="BC41" s="111" t="e">
        <v>#NUM!</v>
      </c>
      <c r="BD41" s="111" t="e">
        <v>#NUM!</v>
      </c>
      <c r="BE41" s="117">
        <v>0</v>
      </c>
      <c r="BF41" s="117"/>
      <c r="BG41" s="117"/>
      <c r="BH41" s="108">
        <v>12</v>
      </c>
      <c r="BI41" s="108">
        <v>241</v>
      </c>
      <c r="BJ41" s="108"/>
      <c r="BK41" s="111">
        <v>1</v>
      </c>
      <c r="BL41" s="111">
        <v>2</v>
      </c>
      <c r="BM41" s="108">
        <v>112.5</v>
      </c>
      <c r="BN41" s="108">
        <v>125.79874622503654</v>
      </c>
      <c r="BO41" s="189">
        <v>989546</v>
      </c>
      <c r="BP41" s="112">
        <v>450000</v>
      </c>
      <c r="BQ41" s="189">
        <v>516529.652</v>
      </c>
      <c r="BR41" s="189" t="s">
        <v>1297</v>
      </c>
      <c r="BS41" s="189">
        <v>0</v>
      </c>
      <c r="BT41" s="112">
        <v>0</v>
      </c>
      <c r="BU41" s="113" t="s">
        <v>1297</v>
      </c>
      <c r="BV41" s="108">
        <v>0</v>
      </c>
      <c r="BW41" s="117">
        <v>25.3</v>
      </c>
      <c r="BX41" s="117">
        <v>13.5</v>
      </c>
      <c r="BY41" s="117"/>
      <c r="BZ41" s="117">
        <v>102</v>
      </c>
      <c r="CA41" s="117"/>
      <c r="CB41" s="202">
        <v>5.59</v>
      </c>
      <c r="CC41" s="117">
        <v>1</v>
      </c>
      <c r="CD41" s="108">
        <v>171.21</v>
      </c>
      <c r="CE41" s="114">
        <v>171</v>
      </c>
      <c r="CF41" s="115">
        <v>800</v>
      </c>
      <c r="CG41" s="116"/>
      <c r="CI41" s="119">
        <v>1</v>
      </c>
      <c r="CJ41" s="119">
        <v>1</v>
      </c>
      <c r="CK41" s="119">
        <v>1</v>
      </c>
      <c r="CL41" s="119">
        <v>0</v>
      </c>
      <c r="CM41" s="119">
        <v>0</v>
      </c>
      <c r="CN41" s="119">
        <v>1</v>
      </c>
      <c r="CO41" s="119">
        <v>0</v>
      </c>
      <c r="CP41" s="119">
        <v>0</v>
      </c>
      <c r="CQ41" s="119">
        <v>1</v>
      </c>
      <c r="CR41" s="119">
        <v>3</v>
      </c>
      <c r="CT41" s="127">
        <v>0</v>
      </c>
      <c r="CU41" s="128"/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8"/>
      <c r="DD41" s="128"/>
      <c r="DE41" s="128"/>
      <c r="DF41" s="129"/>
      <c r="DH41" s="80">
        <v>0</v>
      </c>
      <c r="DI41" s="80">
        <v>0</v>
      </c>
      <c r="DJ41" s="80">
        <v>0</v>
      </c>
      <c r="DK41" s="191">
        <v>14.999999999999998</v>
      </c>
      <c r="DL41" s="118">
        <v>0</v>
      </c>
      <c r="DM41" s="118">
        <v>0</v>
      </c>
      <c r="DO41" s="197">
        <v>0</v>
      </c>
      <c r="DP41" s="197">
        <v>0</v>
      </c>
      <c r="DQ41" s="198">
        <v>279.8</v>
      </c>
      <c r="DR41" s="197">
        <v>1150817.4000000001</v>
      </c>
      <c r="DS41" s="197">
        <v>1150817.4000000001</v>
      </c>
      <c r="DT41" s="200">
        <v>5.59</v>
      </c>
      <c r="DU41" s="118">
        <v>23016.348000000002</v>
      </c>
    </row>
    <row r="42" spans="1:125" s="118" customFormat="1" ht="33" customHeight="1" thickBot="1">
      <c r="A42" s="22">
        <v>31</v>
      </c>
      <c r="B42" s="80" t="s">
        <v>366</v>
      </c>
      <c r="C42" s="80">
        <v>0</v>
      </c>
      <c r="D42" s="80" t="s">
        <v>1023</v>
      </c>
      <c r="E42" s="80" t="s">
        <v>1024</v>
      </c>
      <c r="F42" s="103" t="s">
        <v>234</v>
      </c>
      <c r="G42" s="80" t="s">
        <v>224</v>
      </c>
      <c r="H42" s="104">
        <v>45456</v>
      </c>
      <c r="I42" s="105">
        <v>202</v>
      </c>
      <c r="J42" s="106">
        <v>26</v>
      </c>
      <c r="K42" s="106">
        <v>3.5</v>
      </c>
      <c r="L42" s="106">
        <v>0</v>
      </c>
      <c r="M42" s="106">
        <v>0</v>
      </c>
      <c r="N42" s="106">
        <v>22.5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80">
        <v>0</v>
      </c>
      <c r="U42" s="80">
        <v>0</v>
      </c>
      <c r="V42" s="106"/>
      <c r="W42" s="107">
        <v>0</v>
      </c>
      <c r="X42" s="107">
        <v>0</v>
      </c>
      <c r="Y42" s="107"/>
      <c r="Z42" s="107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174.80769230769229</v>
      </c>
      <c r="AH42" s="108">
        <v>174.80769230769229</v>
      </c>
      <c r="AI42" s="107"/>
      <c r="AJ42" s="107">
        <v>174.80769230769229</v>
      </c>
      <c r="AK42" s="107"/>
      <c r="AL42" s="109">
        <v>10</v>
      </c>
      <c r="AM42" s="107">
        <v>6.0576923076923075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8">
        <v>184.80769230769229</v>
      </c>
      <c r="AY42" s="108"/>
      <c r="AZ42" s="110">
        <v>45456</v>
      </c>
      <c r="BA42" s="110">
        <v>43251</v>
      </c>
      <c r="BB42" s="111" t="e">
        <v>#NUM!</v>
      </c>
      <c r="BC42" s="111" t="e">
        <v>#NUM!</v>
      </c>
      <c r="BD42" s="111" t="e">
        <v>#NUM!</v>
      </c>
      <c r="BE42" s="117">
        <v>0</v>
      </c>
      <c r="BF42" s="117"/>
      <c r="BG42" s="117"/>
      <c r="BH42" s="108">
        <v>0</v>
      </c>
      <c r="BI42" s="108">
        <v>184.81</v>
      </c>
      <c r="BJ42" s="108"/>
      <c r="BK42" s="111">
        <v>0</v>
      </c>
      <c r="BL42" s="111">
        <v>0</v>
      </c>
      <c r="BM42" s="108">
        <v>0</v>
      </c>
      <c r="BN42" s="108">
        <v>180.87209800292254</v>
      </c>
      <c r="BO42" s="189">
        <v>758829.86</v>
      </c>
      <c r="BP42" s="112">
        <v>0</v>
      </c>
      <c r="BQ42" s="189">
        <v>742660.83439999993</v>
      </c>
      <c r="BR42" s="189" t="s">
        <v>1297</v>
      </c>
      <c r="BS42" s="189">
        <v>0</v>
      </c>
      <c r="BT42" s="112">
        <v>0</v>
      </c>
      <c r="BU42" s="113" t="s">
        <v>1297</v>
      </c>
      <c r="BV42" s="108">
        <v>0</v>
      </c>
      <c r="BW42" s="117">
        <v>0</v>
      </c>
      <c r="BX42" s="117">
        <v>11.75</v>
      </c>
      <c r="BY42" s="117"/>
      <c r="BZ42" s="117">
        <v>101</v>
      </c>
      <c r="CA42" s="117"/>
      <c r="CB42" s="202">
        <v>3.93</v>
      </c>
      <c r="CC42" s="117">
        <v>1</v>
      </c>
      <c r="CD42" s="108">
        <v>90.63</v>
      </c>
      <c r="CE42" s="114">
        <v>90</v>
      </c>
      <c r="CF42" s="115">
        <v>2500</v>
      </c>
      <c r="CG42" s="116"/>
      <c r="CI42" s="119">
        <v>0</v>
      </c>
      <c r="CJ42" s="119">
        <v>1</v>
      </c>
      <c r="CK42" s="119">
        <v>2</v>
      </c>
      <c r="CL42" s="119">
        <v>0</v>
      </c>
      <c r="CM42" s="119">
        <v>0</v>
      </c>
      <c r="CN42" s="119">
        <v>0</v>
      </c>
      <c r="CO42" s="119">
        <v>1</v>
      </c>
      <c r="CP42" s="119">
        <v>0</v>
      </c>
      <c r="CQ42" s="119">
        <v>1</v>
      </c>
      <c r="CR42" s="119">
        <v>0</v>
      </c>
      <c r="CT42" s="127">
        <v>0</v>
      </c>
      <c r="CU42" s="128"/>
      <c r="CV42" s="129">
        <v>0</v>
      </c>
      <c r="CW42" s="129" t="s">
        <v>528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8"/>
      <c r="DD42" s="128"/>
      <c r="DE42" s="128"/>
      <c r="DF42" s="129"/>
      <c r="DH42" s="80">
        <v>0</v>
      </c>
      <c r="DI42" s="80">
        <v>0</v>
      </c>
      <c r="DJ42" s="80">
        <v>0</v>
      </c>
      <c r="DK42" s="191">
        <v>0</v>
      </c>
      <c r="DL42" s="118">
        <v>0</v>
      </c>
      <c r="DM42" s="118">
        <v>0</v>
      </c>
      <c r="DO42" s="197">
        <v>0</v>
      </c>
      <c r="DP42" s="197">
        <v>0</v>
      </c>
      <c r="DQ42" s="198">
        <v>196.56</v>
      </c>
      <c r="DR42" s="197">
        <v>808451.28</v>
      </c>
      <c r="DS42" s="197">
        <v>808451.28</v>
      </c>
      <c r="DT42" s="200">
        <v>3.93</v>
      </c>
      <c r="DU42" s="118">
        <v>16169.025600000001</v>
      </c>
    </row>
    <row r="43" spans="1:125" s="124" customFormat="1" ht="38.25" customHeight="1" thickBot="1">
      <c r="A43" s="120"/>
      <c r="B43" s="121"/>
      <c r="C43" s="121"/>
      <c r="D43" s="122"/>
      <c r="E43" s="122"/>
      <c r="F43" s="123"/>
      <c r="G43" s="123"/>
      <c r="H43" s="123"/>
      <c r="I43" s="123"/>
      <c r="J43" s="123"/>
      <c r="K43" s="5">
        <f>SUM(K12:K42)</f>
        <v>19</v>
      </c>
      <c r="L43" s="5">
        <f>SUM(L12:L42)</f>
        <v>0</v>
      </c>
      <c r="M43" s="5">
        <f>SUM(M12:M42)</f>
        <v>0</v>
      </c>
      <c r="N43" s="5"/>
      <c r="O43" s="5">
        <f>SUM(O12:O42)</f>
        <v>15.5</v>
      </c>
      <c r="P43" s="5">
        <f>SUM(P12:P42)</f>
        <v>0</v>
      </c>
      <c r="Q43" s="5"/>
      <c r="R43" s="5">
        <f>SUM(R12:R42)</f>
        <v>0</v>
      </c>
      <c r="S43" s="54">
        <f>SUM(S12:S42)</f>
        <v>0</v>
      </c>
      <c r="T43" s="5">
        <f>SUM(T12:T42)</f>
        <v>0</v>
      </c>
      <c r="U43" s="5">
        <f>SUM(U12:U42)</f>
        <v>0</v>
      </c>
      <c r="V43" s="5"/>
      <c r="W43" s="7">
        <f>SUM(W12:W42)</f>
        <v>0</v>
      </c>
      <c r="X43" s="7">
        <f>SUM(X12:X42)</f>
        <v>0</v>
      </c>
      <c r="Y43" s="5"/>
      <c r="Z43" s="7">
        <f>SUM(Z12:Z42)</f>
        <v>0</v>
      </c>
      <c r="AA43" s="36"/>
      <c r="AB43" s="7">
        <f>SUM(AB12:AB42)</f>
        <v>0</v>
      </c>
      <c r="AC43" s="7">
        <f>SUM(AC12:AC42)</f>
        <v>7.8461538461538458</v>
      </c>
      <c r="AD43" s="7"/>
      <c r="AE43" s="7">
        <f t="shared" ref="AE43:AL43" si="0">SUM(AE12:AE42)</f>
        <v>113.76923076923075</v>
      </c>
      <c r="AF43" s="58">
        <f t="shared" si="0"/>
        <v>0</v>
      </c>
      <c r="AG43" s="58">
        <f t="shared" si="0"/>
        <v>6051.5769230769229</v>
      </c>
      <c r="AH43" s="58">
        <f t="shared" si="0"/>
        <v>6173.1923076923067</v>
      </c>
      <c r="AI43" s="58">
        <f t="shared" si="0"/>
        <v>0</v>
      </c>
      <c r="AJ43" s="58">
        <f t="shared" si="0"/>
        <v>6173.1923076923067</v>
      </c>
      <c r="AK43" s="58">
        <f t="shared" si="0"/>
        <v>0</v>
      </c>
      <c r="AL43" s="58">
        <f t="shared" si="0"/>
        <v>310</v>
      </c>
      <c r="AM43" s="58"/>
      <c r="AN43" s="58"/>
      <c r="AO43" s="58"/>
      <c r="AP43" s="58">
        <f t="shared" ref="AP13:AP43" si="1">7/26*S43</f>
        <v>0</v>
      </c>
      <c r="AQ43" s="58">
        <f t="shared" ref="AQ13:AQ43" si="2">7/26*M43</f>
        <v>0</v>
      </c>
      <c r="AR43" s="58">
        <f>SUM(AR12:AR42)</f>
        <v>433.26923076923072</v>
      </c>
      <c r="AS43" s="58">
        <f>10/26*S43</f>
        <v>0</v>
      </c>
      <c r="AT43" s="58">
        <f>10/26*M43</f>
        <v>0</v>
      </c>
      <c r="AU43" s="58"/>
      <c r="AV43" s="58">
        <f>10/26*N43</f>
        <v>0</v>
      </c>
      <c r="AW43" s="58">
        <f>10/26*O43</f>
        <v>5.9615384615384617</v>
      </c>
      <c r="AX43" s="58">
        <f>SUM(AX12:AX42)</f>
        <v>6916.4615384615381</v>
      </c>
      <c r="AY43" s="58">
        <f>SUM(AY12:AY42)</f>
        <v>0</v>
      </c>
      <c r="AZ43" s="58"/>
      <c r="BA43" s="58"/>
      <c r="BB43" s="58"/>
      <c r="BC43" s="58"/>
      <c r="BD43" s="58"/>
      <c r="BE43" s="58">
        <f t="shared" ref="BE43:BN43" si="3">SUM(BE12:BE42)</f>
        <v>195</v>
      </c>
      <c r="BF43" s="58">
        <f t="shared" si="3"/>
        <v>0</v>
      </c>
      <c r="BG43" s="58">
        <f t="shared" si="3"/>
        <v>0</v>
      </c>
      <c r="BH43" s="58">
        <f t="shared" si="3"/>
        <v>515</v>
      </c>
      <c r="BI43" s="58">
        <f t="shared" si="3"/>
        <v>7626.4700000000012</v>
      </c>
      <c r="BJ43" s="58">
        <f t="shared" si="3"/>
        <v>0</v>
      </c>
      <c r="BK43" s="60">
        <f t="shared" si="3"/>
        <v>8</v>
      </c>
      <c r="BL43" s="60">
        <f t="shared" si="3"/>
        <v>17</v>
      </c>
      <c r="BM43" s="58">
        <f t="shared" si="3"/>
        <v>1950</v>
      </c>
      <c r="BN43" s="58">
        <f t="shared" si="3"/>
        <v>5579.5269396955673</v>
      </c>
      <c r="BO43" s="58"/>
      <c r="BP43" s="58"/>
      <c r="BQ43" s="58"/>
      <c r="BR43" s="58"/>
      <c r="BS43" s="58"/>
      <c r="BT43" s="58"/>
      <c r="BU43" s="58"/>
      <c r="BV43" s="58">
        <f t="shared" ref="BV43:CF43" si="4">SUM(BV12:BV42)</f>
        <v>0</v>
      </c>
      <c r="BW43" s="58">
        <f t="shared" si="4"/>
        <v>394.27949999999998</v>
      </c>
      <c r="BX43" s="58">
        <f t="shared" si="4"/>
        <v>401.25</v>
      </c>
      <c r="BY43" s="58">
        <f t="shared" si="4"/>
        <v>0</v>
      </c>
      <c r="BZ43" s="58">
        <f t="shared" si="4"/>
        <v>3133.8900000000003</v>
      </c>
      <c r="CA43" s="58">
        <f t="shared" si="4"/>
        <v>0</v>
      </c>
      <c r="CB43" s="58">
        <f t="shared" si="4"/>
        <v>167.32000000000002</v>
      </c>
      <c r="CC43" s="58">
        <f t="shared" si="4"/>
        <v>31</v>
      </c>
      <c r="CD43" s="58">
        <f t="shared" si="4"/>
        <v>5089.8000000000011</v>
      </c>
      <c r="CE43" s="58">
        <f t="shared" si="4"/>
        <v>5073</v>
      </c>
      <c r="CF43" s="6">
        <f t="shared" si="4"/>
        <v>67500</v>
      </c>
      <c r="CG43" s="8"/>
      <c r="CI43" s="125">
        <f t="shared" ref="CI43:CR43" si="5">SUM(CI12:CI42)</f>
        <v>31</v>
      </c>
      <c r="CJ43" s="125">
        <f t="shared" si="5"/>
        <v>24</v>
      </c>
      <c r="CK43" s="125">
        <f t="shared" si="5"/>
        <v>27</v>
      </c>
      <c r="CL43" s="125">
        <f t="shared" si="5"/>
        <v>13</v>
      </c>
      <c r="CM43" s="125">
        <f t="shared" si="5"/>
        <v>9</v>
      </c>
      <c r="CN43" s="125">
        <f t="shared" si="5"/>
        <v>58</v>
      </c>
      <c r="CO43" s="126">
        <f t="shared" si="5"/>
        <v>19</v>
      </c>
      <c r="CP43" s="126">
        <f t="shared" si="5"/>
        <v>15</v>
      </c>
      <c r="CQ43" s="125">
        <f t="shared" si="5"/>
        <v>14</v>
      </c>
      <c r="CR43" s="125">
        <f t="shared" si="5"/>
        <v>75</v>
      </c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8"/>
      <c r="DF43" s="138"/>
      <c r="DH43" s="188"/>
      <c r="DI43" s="188"/>
      <c r="DJ43" s="188"/>
    </row>
    <row r="44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43:AW43 AS1:AW10"/>
    <dataValidation allowBlank="1" showInputMessage="1" showErrorMessage="1" prompt="សំរាប់តែអ្នកចូលតែប៉ុណ្ណោះ!!!" sqref="DC12:DE42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44"/>
  <sheetViews>
    <sheetView view="pageBreakPreview" zoomScale="80" zoomScaleNormal="90" zoomScaleSheetLayoutView="80" workbookViewId="0">
      <pane xSplit="19" ySplit="11" topLeftCell="CL12" activePane="bottomRight" state="frozen"/>
      <selection activeCell="A4" sqref="A4:CG5"/>
      <selection pane="topRight" activeCell="A4" sqref="A4:CG5"/>
      <selection pane="bottomLeft" activeCell="A4" sqref="A4:CG5"/>
      <selection pane="bottomRight" activeCell="D16" sqref="D16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202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367</v>
      </c>
      <c r="C12" s="80" t="s">
        <v>1101</v>
      </c>
      <c r="D12" s="80" t="s">
        <v>589</v>
      </c>
      <c r="E12" s="80" t="s">
        <v>590</v>
      </c>
      <c r="F12" s="103" t="s">
        <v>235</v>
      </c>
      <c r="G12" s="80" t="s">
        <v>1068</v>
      </c>
      <c r="H12" s="104">
        <v>44697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26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204</v>
      </c>
      <c r="AH12" s="108">
        <v>204</v>
      </c>
      <c r="AI12" s="107"/>
      <c r="AJ12" s="107">
        <v>204</v>
      </c>
      <c r="AK12" s="107"/>
      <c r="AL12" s="109">
        <v>10</v>
      </c>
      <c r="AM12" s="107">
        <v>7</v>
      </c>
      <c r="AN12" s="107">
        <v>0</v>
      </c>
      <c r="AO12" s="107">
        <v>0</v>
      </c>
      <c r="AP12" s="107">
        <v>0</v>
      </c>
      <c r="AQ12" s="107">
        <v>0</v>
      </c>
      <c r="AR12" s="107">
        <v>14.999999999999998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229</v>
      </c>
      <c r="AY12" s="108"/>
      <c r="AZ12" s="110">
        <v>44697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20</v>
      </c>
      <c r="BI12" s="108">
        <v>261</v>
      </c>
      <c r="BJ12" s="108"/>
      <c r="BK12" s="111" t="s">
        <v>525</v>
      </c>
      <c r="BL12" s="111" t="s">
        <v>525</v>
      </c>
      <c r="BM12" s="108">
        <v>75</v>
      </c>
      <c r="BN12" s="108">
        <v>182.43683146614711</v>
      </c>
      <c r="BO12" s="189">
        <v>1071666</v>
      </c>
      <c r="BP12" s="112">
        <v>300000</v>
      </c>
      <c r="BQ12" s="189">
        <v>749085.63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0</v>
      </c>
      <c r="BX12" s="117">
        <v>13.5</v>
      </c>
      <c r="BY12" s="117"/>
      <c r="BZ12" s="117">
        <v>102</v>
      </c>
      <c r="CA12" s="117"/>
      <c r="CB12" s="202">
        <v>5.49</v>
      </c>
      <c r="CC12" s="117">
        <v>1</v>
      </c>
      <c r="CD12" s="108">
        <v>166.01</v>
      </c>
      <c r="CE12" s="114">
        <v>166</v>
      </c>
      <c r="CF12" s="115">
        <v>0</v>
      </c>
      <c r="CG12" s="116"/>
      <c r="CI12" s="119">
        <v>1</v>
      </c>
      <c r="CJ12" s="119">
        <v>1</v>
      </c>
      <c r="CK12" s="119">
        <v>0</v>
      </c>
      <c r="CL12" s="119">
        <v>1</v>
      </c>
      <c r="CM12" s="119">
        <v>1</v>
      </c>
      <c r="CN12" s="119">
        <v>1</v>
      </c>
      <c r="CO12" s="119">
        <v>0</v>
      </c>
      <c r="CP12" s="119">
        <v>0</v>
      </c>
      <c r="CQ12" s="119">
        <v>0</v>
      </c>
      <c r="CR12" s="119">
        <v>0</v>
      </c>
      <c r="CT12" s="127">
        <v>0</v>
      </c>
      <c r="CU12" s="128"/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14.999999999999998</v>
      </c>
      <c r="DL12" s="118">
        <v>0</v>
      </c>
      <c r="DM12" s="118">
        <v>0</v>
      </c>
      <c r="DO12" s="197">
        <v>0</v>
      </c>
      <c r="DP12" s="197">
        <v>0</v>
      </c>
      <c r="DQ12" s="198">
        <v>274.5</v>
      </c>
      <c r="DR12" s="197">
        <v>1129018.5</v>
      </c>
      <c r="DS12" s="197">
        <v>1129018.5</v>
      </c>
      <c r="DT12" s="200">
        <v>5.49</v>
      </c>
      <c r="DU12" s="118">
        <v>22580.37</v>
      </c>
    </row>
    <row r="13" spans="1:125" s="118" customFormat="1" ht="33" customHeight="1" thickBot="1">
      <c r="A13" s="22">
        <v>2</v>
      </c>
      <c r="B13" s="80" t="s">
        <v>368</v>
      </c>
      <c r="C13" s="80" t="s">
        <v>1105</v>
      </c>
      <c r="D13" s="80" t="s">
        <v>597</v>
      </c>
      <c r="E13" s="80" t="s">
        <v>598</v>
      </c>
      <c r="F13" s="103" t="s">
        <v>235</v>
      </c>
      <c r="G13" s="80" t="s">
        <v>1068</v>
      </c>
      <c r="H13" s="104">
        <v>44701</v>
      </c>
      <c r="I13" s="105">
        <v>204</v>
      </c>
      <c r="J13" s="106">
        <v>26</v>
      </c>
      <c r="K13" s="106">
        <v>0.5</v>
      </c>
      <c r="L13" s="106">
        <v>0</v>
      </c>
      <c r="M13" s="106">
        <v>0</v>
      </c>
      <c r="N13" s="106">
        <v>23.5</v>
      </c>
      <c r="O13" s="106">
        <v>2</v>
      </c>
      <c r="P13" s="106">
        <v>0</v>
      </c>
      <c r="Q13" s="106">
        <v>0</v>
      </c>
      <c r="R13" s="106" t="s">
        <v>527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15.692307692307692</v>
      </c>
      <c r="AF13" s="108">
        <v>0</v>
      </c>
      <c r="AG13" s="108">
        <v>184.38461538461539</v>
      </c>
      <c r="AH13" s="108">
        <v>200.07692307692307</v>
      </c>
      <c r="AI13" s="107"/>
      <c r="AJ13" s="107">
        <v>200.07692307692307</v>
      </c>
      <c r="AK13" s="107"/>
      <c r="AL13" s="109">
        <v>10</v>
      </c>
      <c r="AM13" s="107">
        <v>6.3269230769230766</v>
      </c>
      <c r="AN13" s="107">
        <v>0</v>
      </c>
      <c r="AO13" s="107">
        <v>0</v>
      </c>
      <c r="AP13" s="107">
        <v>0</v>
      </c>
      <c r="AQ13" s="107">
        <v>0</v>
      </c>
      <c r="AR13" s="107">
        <v>13.557692307692307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223.63461538461536</v>
      </c>
      <c r="AY13" s="108"/>
      <c r="AZ13" s="110">
        <v>44701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0</v>
      </c>
      <c r="BI13" s="108">
        <v>235.63</v>
      </c>
      <c r="BJ13" s="108"/>
      <c r="BK13" s="111">
        <v>0</v>
      </c>
      <c r="BL13" s="111">
        <v>0</v>
      </c>
      <c r="BM13" s="108">
        <v>0</v>
      </c>
      <c r="BN13" s="108">
        <v>230.66394817340478</v>
      </c>
      <c r="BO13" s="189">
        <v>967496.78</v>
      </c>
      <c r="BP13" s="112">
        <v>0</v>
      </c>
      <c r="BQ13" s="189">
        <v>947106.17119999998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12.25</v>
      </c>
      <c r="BY13" s="117"/>
      <c r="BZ13" s="117">
        <v>98.08</v>
      </c>
      <c r="CA13" s="117"/>
      <c r="CB13" s="202">
        <v>4.95</v>
      </c>
      <c r="CC13" s="117">
        <v>1</v>
      </c>
      <c r="CD13" s="108">
        <v>143.85</v>
      </c>
      <c r="CE13" s="114">
        <v>143</v>
      </c>
      <c r="CF13" s="115">
        <v>3400</v>
      </c>
      <c r="CG13" s="116"/>
      <c r="CI13" s="119">
        <v>1</v>
      </c>
      <c r="CJ13" s="119">
        <v>0</v>
      </c>
      <c r="CK13" s="119">
        <v>2</v>
      </c>
      <c r="CL13" s="119">
        <v>0</v>
      </c>
      <c r="CM13" s="119">
        <v>0</v>
      </c>
      <c r="CN13" s="119">
        <v>3</v>
      </c>
      <c r="CO13" s="119">
        <v>1</v>
      </c>
      <c r="CP13" s="119">
        <v>1</v>
      </c>
      <c r="CQ13" s="119">
        <v>0</v>
      </c>
      <c r="CR13" s="119">
        <v>4</v>
      </c>
      <c r="CT13" s="127">
        <v>0</v>
      </c>
      <c r="CU13" s="128"/>
      <c r="CV13" s="129">
        <v>0</v>
      </c>
      <c r="CW13" s="129" t="s">
        <v>524</v>
      </c>
      <c r="CX13" s="129" t="s">
        <v>527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13.557692307692307</v>
      </c>
      <c r="DL13" s="118">
        <v>0</v>
      </c>
      <c r="DM13" s="118">
        <v>0</v>
      </c>
      <c r="DO13" s="197">
        <v>0</v>
      </c>
      <c r="DP13" s="197">
        <v>0</v>
      </c>
      <c r="DQ13" s="198">
        <v>247.88</v>
      </c>
      <c r="DR13" s="197">
        <v>1019530.44</v>
      </c>
      <c r="DS13" s="197">
        <v>1019530.44</v>
      </c>
      <c r="DT13" s="200">
        <v>4.95</v>
      </c>
      <c r="DU13" s="118">
        <v>20390.608799999998</v>
      </c>
    </row>
    <row r="14" spans="1:125" s="118" customFormat="1" ht="33" customHeight="1" thickBot="1">
      <c r="A14" s="22">
        <v>3</v>
      </c>
      <c r="B14" s="80" t="s">
        <v>369</v>
      </c>
      <c r="C14" s="80" t="s">
        <v>1108</v>
      </c>
      <c r="D14" s="80" t="s">
        <v>603</v>
      </c>
      <c r="E14" s="80" t="s">
        <v>604</v>
      </c>
      <c r="F14" s="103" t="s">
        <v>235</v>
      </c>
      <c r="G14" s="80" t="s">
        <v>224</v>
      </c>
      <c r="H14" s="104">
        <v>44728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24</v>
      </c>
      <c r="O14" s="106">
        <v>2</v>
      </c>
      <c r="P14" s="106">
        <v>0</v>
      </c>
      <c r="Q14" s="106">
        <v>0</v>
      </c>
      <c r="R14" s="106" t="s">
        <v>527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15.692307692307692</v>
      </c>
      <c r="AF14" s="108">
        <v>0</v>
      </c>
      <c r="AG14" s="108">
        <v>188.30769230769229</v>
      </c>
      <c r="AH14" s="108">
        <v>203.99999999999997</v>
      </c>
      <c r="AI14" s="107"/>
      <c r="AJ14" s="107">
        <v>203.99999999999997</v>
      </c>
      <c r="AK14" s="107"/>
      <c r="AL14" s="109">
        <v>10</v>
      </c>
      <c r="AM14" s="107">
        <v>6.4615384615384617</v>
      </c>
      <c r="AN14" s="107">
        <v>0</v>
      </c>
      <c r="AO14" s="107">
        <v>0</v>
      </c>
      <c r="AP14" s="107">
        <v>0</v>
      </c>
      <c r="AQ14" s="107">
        <v>0</v>
      </c>
      <c r="AR14" s="107">
        <v>13.846153846153845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227.84615384615381</v>
      </c>
      <c r="AY14" s="108"/>
      <c r="AZ14" s="110">
        <v>44728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12</v>
      </c>
      <c r="BI14" s="108">
        <v>251.85</v>
      </c>
      <c r="BJ14" s="108"/>
      <c r="BK14" s="111">
        <v>1</v>
      </c>
      <c r="BL14" s="111">
        <v>0</v>
      </c>
      <c r="BM14" s="108">
        <v>37.5</v>
      </c>
      <c r="BN14" s="108">
        <v>210.02208207501218</v>
      </c>
      <c r="BO14" s="112">
        <v>1034096.1</v>
      </c>
      <c r="BP14" s="112">
        <v>150000</v>
      </c>
      <c r="BQ14" s="112">
        <v>862350.66899999999</v>
      </c>
      <c r="BR14" s="112" t="s">
        <v>1297</v>
      </c>
      <c r="BS14" s="112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12.5</v>
      </c>
      <c r="BY14" s="117"/>
      <c r="BZ14" s="117">
        <v>102</v>
      </c>
      <c r="CA14" s="117"/>
      <c r="CB14" s="202">
        <v>5.28</v>
      </c>
      <c r="CC14" s="117">
        <v>1</v>
      </c>
      <c r="CD14" s="108">
        <v>156.07</v>
      </c>
      <c r="CE14" s="114">
        <v>156</v>
      </c>
      <c r="CF14" s="115">
        <v>300</v>
      </c>
      <c r="CG14" s="116"/>
      <c r="CI14" s="119">
        <v>1</v>
      </c>
      <c r="CJ14" s="119">
        <v>1</v>
      </c>
      <c r="CK14" s="119">
        <v>0</v>
      </c>
      <c r="CL14" s="119">
        <v>0</v>
      </c>
      <c r="CM14" s="119">
        <v>1</v>
      </c>
      <c r="CN14" s="119">
        <v>1</v>
      </c>
      <c r="CO14" s="119">
        <v>0</v>
      </c>
      <c r="CP14" s="119">
        <v>0</v>
      </c>
      <c r="CQ14" s="119">
        <v>0</v>
      </c>
      <c r="CR14" s="119">
        <v>3</v>
      </c>
      <c r="CT14" s="127">
        <v>0</v>
      </c>
      <c r="CU14" s="128"/>
      <c r="CV14" s="129">
        <v>0</v>
      </c>
      <c r="CW14" s="129">
        <v>0</v>
      </c>
      <c r="CX14" s="129" t="s">
        <v>527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13.846153846153845</v>
      </c>
      <c r="DL14" s="118">
        <v>0</v>
      </c>
      <c r="DM14" s="118">
        <v>0</v>
      </c>
      <c r="DO14" s="197">
        <v>0</v>
      </c>
      <c r="DP14" s="197">
        <v>0</v>
      </c>
      <c r="DQ14" s="198">
        <v>264.35000000000002</v>
      </c>
      <c r="DR14" s="197">
        <v>1087271.55</v>
      </c>
      <c r="DS14" s="197">
        <v>1087271.55</v>
      </c>
      <c r="DT14" s="200">
        <v>5.28</v>
      </c>
      <c r="DU14" s="118">
        <v>21745.431</v>
      </c>
    </row>
    <row r="15" spans="1:125" s="118" customFormat="1" ht="33" customHeight="1" thickBot="1">
      <c r="A15" s="22">
        <v>4</v>
      </c>
      <c r="B15" s="80" t="s">
        <v>370</v>
      </c>
      <c r="C15" s="80" t="s">
        <v>1137</v>
      </c>
      <c r="D15" s="80" t="s">
        <v>661</v>
      </c>
      <c r="E15" s="80" t="s">
        <v>662</v>
      </c>
      <c r="F15" s="103" t="s">
        <v>235</v>
      </c>
      <c r="G15" s="80" t="s">
        <v>1068</v>
      </c>
      <c r="H15" s="104">
        <v>44789</v>
      </c>
      <c r="I15" s="105">
        <v>204</v>
      </c>
      <c r="J15" s="106">
        <v>26</v>
      </c>
      <c r="K15" s="106">
        <v>1</v>
      </c>
      <c r="L15" s="106">
        <v>0</v>
      </c>
      <c r="M15" s="106">
        <v>0</v>
      </c>
      <c r="N15" s="106">
        <v>25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196.15384615384613</v>
      </c>
      <c r="AH15" s="108">
        <v>196.15384615384613</v>
      </c>
      <c r="AI15" s="107"/>
      <c r="AJ15" s="107">
        <v>196.15384615384613</v>
      </c>
      <c r="AK15" s="107"/>
      <c r="AL15" s="109">
        <v>10</v>
      </c>
      <c r="AM15" s="107">
        <v>6.7307692307692308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221.15384615384613</v>
      </c>
      <c r="AY15" s="108"/>
      <c r="AZ15" s="110">
        <v>44789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9</v>
      </c>
      <c r="BF15" s="117"/>
      <c r="BG15" s="117"/>
      <c r="BH15" s="108">
        <v>12</v>
      </c>
      <c r="BI15" s="108">
        <v>242.15</v>
      </c>
      <c r="BJ15" s="108"/>
      <c r="BK15" s="111">
        <v>1</v>
      </c>
      <c r="BL15" s="111">
        <v>1</v>
      </c>
      <c r="BM15" s="108">
        <v>75</v>
      </c>
      <c r="BN15" s="108">
        <v>164.70946566000973</v>
      </c>
      <c r="BO15" s="112">
        <v>997347.4</v>
      </c>
      <c r="BP15" s="112">
        <v>300000</v>
      </c>
      <c r="BQ15" s="112">
        <v>676297.06599999999</v>
      </c>
      <c r="BR15" s="112" t="s">
        <v>1297</v>
      </c>
      <c r="BS15" s="112">
        <v>0</v>
      </c>
      <c r="BT15" s="112">
        <v>0</v>
      </c>
      <c r="BU15" s="113" t="s">
        <v>1297</v>
      </c>
      <c r="BV15" s="108">
        <v>0</v>
      </c>
      <c r="BW15" s="117">
        <v>0</v>
      </c>
      <c r="BX15" s="117">
        <v>13</v>
      </c>
      <c r="BY15" s="117"/>
      <c r="BZ15" s="117">
        <v>94.15</v>
      </c>
      <c r="CA15" s="117"/>
      <c r="CB15" s="202">
        <v>5.1100000000000003</v>
      </c>
      <c r="CC15" s="117">
        <v>1</v>
      </c>
      <c r="CD15" s="108">
        <v>154.88999999999999</v>
      </c>
      <c r="CE15" s="114">
        <v>154</v>
      </c>
      <c r="CF15" s="115">
        <v>3600</v>
      </c>
      <c r="CG15" s="116"/>
      <c r="CI15" s="119">
        <v>1</v>
      </c>
      <c r="CJ15" s="119">
        <v>1</v>
      </c>
      <c r="CK15" s="119">
        <v>0</v>
      </c>
      <c r="CL15" s="119">
        <v>0</v>
      </c>
      <c r="CM15" s="119">
        <v>0</v>
      </c>
      <c r="CN15" s="119">
        <v>4</v>
      </c>
      <c r="CO15" s="119">
        <v>1</v>
      </c>
      <c r="CP15" s="119">
        <v>1</v>
      </c>
      <c r="CQ15" s="119">
        <v>1</v>
      </c>
      <c r="CR15" s="119">
        <v>1</v>
      </c>
      <c r="CT15" s="127">
        <v>0</v>
      </c>
      <c r="CU15" s="128"/>
      <c r="CV15" s="129">
        <v>0</v>
      </c>
      <c r="CW15" s="129">
        <v>1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0.75</v>
      </c>
      <c r="DJ15" s="80">
        <v>0</v>
      </c>
      <c r="DK15" s="191">
        <v>14.999999999999998</v>
      </c>
      <c r="DL15" s="118">
        <v>1</v>
      </c>
      <c r="DM15" s="118">
        <v>0.57692307692307687</v>
      </c>
      <c r="DO15" s="197">
        <v>0</v>
      </c>
      <c r="DP15" s="197">
        <v>0.75</v>
      </c>
      <c r="DQ15" s="198">
        <v>255.9</v>
      </c>
      <c r="DR15" s="197">
        <v>1052516.7</v>
      </c>
      <c r="DS15" s="197">
        <v>1052516.7</v>
      </c>
      <c r="DT15" s="200">
        <v>5.1100000000000003</v>
      </c>
      <c r="DU15" s="118">
        <v>21050.333999999999</v>
      </c>
    </row>
    <row r="16" spans="1:125" s="118" customFormat="1" ht="33" customHeight="1" thickBot="1">
      <c r="A16" s="22">
        <v>5</v>
      </c>
      <c r="B16" s="80" t="s">
        <v>371</v>
      </c>
      <c r="C16" s="80" t="s">
        <v>1150</v>
      </c>
      <c r="D16" s="80" t="s">
        <v>687</v>
      </c>
      <c r="E16" s="80" t="s">
        <v>688</v>
      </c>
      <c r="F16" s="103" t="s">
        <v>235</v>
      </c>
      <c r="G16" s="80" t="s">
        <v>1068</v>
      </c>
      <c r="H16" s="104">
        <v>44844</v>
      </c>
      <c r="I16" s="105">
        <v>204</v>
      </c>
      <c r="J16" s="106">
        <v>26</v>
      </c>
      <c r="K16" s="106">
        <v>0</v>
      </c>
      <c r="L16" s="106">
        <v>0</v>
      </c>
      <c r="M16" s="106">
        <v>0</v>
      </c>
      <c r="N16" s="106">
        <v>24</v>
      </c>
      <c r="O16" s="106">
        <v>2</v>
      </c>
      <c r="P16" s="106" t="s">
        <v>527</v>
      </c>
      <c r="Q16" s="106">
        <v>0</v>
      </c>
      <c r="R16" s="106">
        <v>0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15.692307692307692</v>
      </c>
      <c r="AD16" s="108">
        <v>0</v>
      </c>
      <c r="AE16" s="108">
        <v>0</v>
      </c>
      <c r="AF16" s="108">
        <v>0</v>
      </c>
      <c r="AG16" s="108">
        <v>188.30769230769229</v>
      </c>
      <c r="AH16" s="108">
        <v>203.99999999999997</v>
      </c>
      <c r="AI16" s="107"/>
      <c r="AJ16" s="107">
        <v>203.99999999999997</v>
      </c>
      <c r="AK16" s="107"/>
      <c r="AL16" s="109">
        <v>10</v>
      </c>
      <c r="AM16" s="107">
        <v>6.4615384615384617</v>
      </c>
      <c r="AN16" s="107">
        <v>0.53846153846153844</v>
      </c>
      <c r="AO16" s="107">
        <v>0</v>
      </c>
      <c r="AP16" s="107">
        <v>0</v>
      </c>
      <c r="AQ16" s="107">
        <v>0</v>
      </c>
      <c r="AR16" s="107">
        <v>14.999999999999998</v>
      </c>
      <c r="AS16" s="107">
        <v>0</v>
      </c>
      <c r="AT16" s="107">
        <v>0</v>
      </c>
      <c r="AU16" s="107">
        <v>0</v>
      </c>
      <c r="AV16" s="107">
        <v>1.1538461538461537</v>
      </c>
      <c r="AW16" s="107">
        <v>0</v>
      </c>
      <c r="AX16" s="108">
        <v>228.99999999999997</v>
      </c>
      <c r="AY16" s="108"/>
      <c r="AZ16" s="110">
        <v>44844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238</v>
      </c>
      <c r="BJ16" s="108"/>
      <c r="BK16" s="111">
        <v>0</v>
      </c>
      <c r="BL16" s="111">
        <v>0</v>
      </c>
      <c r="BM16" s="108">
        <v>0</v>
      </c>
      <c r="BN16" s="108">
        <v>233.73885498782269</v>
      </c>
      <c r="BO16" s="112">
        <v>983387</v>
      </c>
      <c r="BP16" s="112">
        <v>0</v>
      </c>
      <c r="BQ16" s="112">
        <v>959731.73858</v>
      </c>
      <c r="BR16" s="112" t="s">
        <v>1297</v>
      </c>
      <c r="BS16" s="112">
        <v>0</v>
      </c>
      <c r="BT16" s="112">
        <v>0</v>
      </c>
      <c r="BU16" s="113" t="s">
        <v>1297</v>
      </c>
      <c r="BV16" s="108">
        <v>0</v>
      </c>
      <c r="BW16" s="117">
        <v>35.567</v>
      </c>
      <c r="BX16" s="117">
        <v>12.5</v>
      </c>
      <c r="BY16" s="117"/>
      <c r="BZ16" s="117">
        <v>102</v>
      </c>
      <c r="CA16" s="117"/>
      <c r="CB16" s="202">
        <v>5.75</v>
      </c>
      <c r="CC16" s="117">
        <v>1</v>
      </c>
      <c r="CD16" s="108">
        <v>177.32</v>
      </c>
      <c r="CE16" s="114">
        <v>177</v>
      </c>
      <c r="CF16" s="115">
        <v>1300</v>
      </c>
      <c r="CG16" s="116"/>
      <c r="CI16" s="119">
        <v>1</v>
      </c>
      <c r="CJ16" s="119">
        <v>1</v>
      </c>
      <c r="CK16" s="119">
        <v>1</v>
      </c>
      <c r="CL16" s="119">
        <v>0</v>
      </c>
      <c r="CM16" s="119">
        <v>1</v>
      </c>
      <c r="CN16" s="119">
        <v>2</v>
      </c>
      <c r="CO16" s="119">
        <v>0</v>
      </c>
      <c r="CP16" s="119">
        <v>1</v>
      </c>
      <c r="CQ16" s="119">
        <v>0</v>
      </c>
      <c r="CR16" s="119">
        <v>3</v>
      </c>
      <c r="CT16" s="127">
        <v>0</v>
      </c>
      <c r="CU16" s="128"/>
      <c r="CV16" s="129">
        <v>0</v>
      </c>
      <c r="CW16" s="129">
        <v>0</v>
      </c>
      <c r="CX16" s="129">
        <v>0</v>
      </c>
      <c r="CY16" s="129" t="s">
        <v>527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1.5</v>
      </c>
      <c r="DJ16" s="80">
        <v>0</v>
      </c>
      <c r="DK16" s="191">
        <v>14.999999999999998</v>
      </c>
      <c r="DL16" s="118">
        <v>0</v>
      </c>
      <c r="DM16" s="118">
        <v>0</v>
      </c>
      <c r="DO16" s="197">
        <v>0</v>
      </c>
      <c r="DP16" s="197">
        <v>1.5</v>
      </c>
      <c r="DQ16" s="198">
        <v>287.56700000000001</v>
      </c>
      <c r="DR16" s="197">
        <v>1182763.071</v>
      </c>
      <c r="DS16" s="197">
        <v>1182763.071</v>
      </c>
      <c r="DT16" s="200">
        <v>5.75</v>
      </c>
      <c r="DU16" s="118">
        <v>23655.261419999999</v>
      </c>
    </row>
    <row r="17" spans="1:125" s="118" customFormat="1" ht="33" customHeight="1" thickBot="1">
      <c r="A17" s="22">
        <v>6</v>
      </c>
      <c r="B17" s="80" t="s">
        <v>372</v>
      </c>
      <c r="C17" s="80" t="s">
        <v>1168</v>
      </c>
      <c r="D17" s="80" t="s">
        <v>723</v>
      </c>
      <c r="E17" s="80" t="s">
        <v>724</v>
      </c>
      <c r="F17" s="103" t="s">
        <v>235</v>
      </c>
      <c r="G17" s="80" t="s">
        <v>1068</v>
      </c>
      <c r="H17" s="104">
        <v>44958</v>
      </c>
      <c r="I17" s="105">
        <v>204</v>
      </c>
      <c r="J17" s="106">
        <v>26</v>
      </c>
      <c r="K17" s="106">
        <v>2</v>
      </c>
      <c r="L17" s="106">
        <v>0</v>
      </c>
      <c r="M17" s="106">
        <v>0</v>
      </c>
      <c r="N17" s="106">
        <v>24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188.30769230769229</v>
      </c>
      <c r="AH17" s="108">
        <v>188.30769230769229</v>
      </c>
      <c r="AI17" s="107"/>
      <c r="AJ17" s="107">
        <v>188.30769230769229</v>
      </c>
      <c r="AK17" s="107"/>
      <c r="AL17" s="109">
        <v>10</v>
      </c>
      <c r="AM17" s="107">
        <v>6.4615384615384617</v>
      </c>
      <c r="AN17" s="107">
        <v>0</v>
      </c>
      <c r="AO17" s="107">
        <v>0</v>
      </c>
      <c r="AP17" s="107">
        <v>0</v>
      </c>
      <c r="AQ17" s="107">
        <v>0</v>
      </c>
      <c r="AR17" s="107">
        <v>13.846153846153845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212.15384615384613</v>
      </c>
      <c r="AY17" s="108"/>
      <c r="AZ17" s="110">
        <v>44958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6</v>
      </c>
      <c r="BF17" s="117"/>
      <c r="BG17" s="117"/>
      <c r="BH17" s="108">
        <v>32</v>
      </c>
      <c r="BI17" s="108">
        <v>250.15</v>
      </c>
      <c r="BJ17" s="108"/>
      <c r="BK17" s="111">
        <v>1</v>
      </c>
      <c r="BL17" s="111">
        <v>0</v>
      </c>
      <c r="BM17" s="108">
        <v>37.5</v>
      </c>
      <c r="BN17" s="108">
        <v>208.35614003896737</v>
      </c>
      <c r="BO17" s="112">
        <v>1027115.9</v>
      </c>
      <c r="BP17" s="112">
        <v>150000</v>
      </c>
      <c r="BQ17" s="112">
        <v>855510.31099999999</v>
      </c>
      <c r="BR17" s="112" t="s">
        <v>1297</v>
      </c>
      <c r="BS17" s="112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12.5</v>
      </c>
      <c r="BY17" s="117"/>
      <c r="BZ17" s="117">
        <v>86.31</v>
      </c>
      <c r="CA17" s="117"/>
      <c r="CB17" s="202">
        <v>5.25</v>
      </c>
      <c r="CC17" s="117">
        <v>1</v>
      </c>
      <c r="CD17" s="108">
        <v>170.09</v>
      </c>
      <c r="CE17" s="114">
        <v>170</v>
      </c>
      <c r="CF17" s="115">
        <v>400</v>
      </c>
      <c r="CG17" s="116"/>
      <c r="CI17" s="119">
        <v>1</v>
      </c>
      <c r="CJ17" s="119">
        <v>1</v>
      </c>
      <c r="CK17" s="119">
        <v>1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4</v>
      </c>
      <c r="CT17" s="127">
        <v>0</v>
      </c>
      <c r="CU17" s="128"/>
      <c r="CV17" s="129">
        <v>0</v>
      </c>
      <c r="CW17" s="129" t="s">
        <v>527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13.846153846153845</v>
      </c>
      <c r="DL17" s="118">
        <v>0</v>
      </c>
      <c r="DM17" s="118">
        <v>0</v>
      </c>
      <c r="DO17" s="197">
        <v>0</v>
      </c>
      <c r="DP17" s="197">
        <v>0</v>
      </c>
      <c r="DQ17" s="198">
        <v>262.64999999999998</v>
      </c>
      <c r="DR17" s="197">
        <v>1080279.45</v>
      </c>
      <c r="DS17" s="197">
        <v>1080279.45</v>
      </c>
      <c r="DT17" s="200">
        <v>5.25</v>
      </c>
      <c r="DU17" s="118">
        <v>21605.589</v>
      </c>
    </row>
    <row r="18" spans="1:125" s="118" customFormat="1" ht="33" customHeight="1" thickBot="1">
      <c r="A18" s="22">
        <v>7</v>
      </c>
      <c r="B18" s="80" t="s">
        <v>373</v>
      </c>
      <c r="C18" s="80">
        <v>0</v>
      </c>
      <c r="D18" s="80" t="s">
        <v>733</v>
      </c>
      <c r="E18" s="80" t="s">
        <v>734</v>
      </c>
      <c r="F18" s="103" t="s">
        <v>235</v>
      </c>
      <c r="G18" s="80" t="s">
        <v>1068</v>
      </c>
      <c r="H18" s="104">
        <v>44972</v>
      </c>
      <c r="I18" s="105">
        <v>204</v>
      </c>
      <c r="J18" s="106">
        <v>26</v>
      </c>
      <c r="K18" s="106">
        <v>0.5</v>
      </c>
      <c r="L18" s="106">
        <v>0</v>
      </c>
      <c r="M18" s="106">
        <v>0</v>
      </c>
      <c r="N18" s="106">
        <v>23</v>
      </c>
      <c r="O18" s="106">
        <v>2.5</v>
      </c>
      <c r="P18" s="106">
        <v>0</v>
      </c>
      <c r="Q18" s="106">
        <v>0</v>
      </c>
      <c r="R18" s="106" t="s">
        <v>531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19.615384615384613</v>
      </c>
      <c r="AF18" s="108">
        <v>0</v>
      </c>
      <c r="AG18" s="108">
        <v>180.46153846153845</v>
      </c>
      <c r="AH18" s="108">
        <v>200.07692307692307</v>
      </c>
      <c r="AI18" s="107"/>
      <c r="AJ18" s="107">
        <v>200.07692307692307</v>
      </c>
      <c r="AK18" s="107"/>
      <c r="AL18" s="109">
        <v>10</v>
      </c>
      <c r="AM18" s="107">
        <v>6.1923076923076916</v>
      </c>
      <c r="AN18" s="107">
        <v>0</v>
      </c>
      <c r="AO18" s="107">
        <v>0</v>
      </c>
      <c r="AP18" s="107">
        <v>0</v>
      </c>
      <c r="AQ18" s="107">
        <v>0</v>
      </c>
      <c r="AR18" s="107">
        <v>13.269230769230768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223.34615384615384</v>
      </c>
      <c r="AY18" s="108"/>
      <c r="AZ18" s="110">
        <v>44972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6</v>
      </c>
      <c r="BF18" s="117"/>
      <c r="BG18" s="117"/>
      <c r="BH18" s="108">
        <v>0</v>
      </c>
      <c r="BI18" s="108">
        <v>229.35</v>
      </c>
      <c r="BJ18" s="108"/>
      <c r="BK18" s="111">
        <v>1</v>
      </c>
      <c r="BL18" s="111">
        <v>0</v>
      </c>
      <c r="BM18" s="108">
        <v>37.5</v>
      </c>
      <c r="BN18" s="108">
        <v>187.26180911105698</v>
      </c>
      <c r="BO18" s="112">
        <v>941711.1</v>
      </c>
      <c r="BP18" s="112">
        <v>150000</v>
      </c>
      <c r="BQ18" s="112">
        <v>768896.98820999998</v>
      </c>
      <c r="BR18" s="112" t="s">
        <v>1297</v>
      </c>
      <c r="BS18" s="112">
        <v>0</v>
      </c>
      <c r="BT18" s="112">
        <v>0</v>
      </c>
      <c r="BU18" s="113" t="s">
        <v>1297</v>
      </c>
      <c r="BV18" s="108">
        <v>0</v>
      </c>
      <c r="BW18" s="117">
        <v>35.991500000000002</v>
      </c>
      <c r="BX18" s="117">
        <v>12</v>
      </c>
      <c r="BY18" s="117"/>
      <c r="BZ18" s="117">
        <v>98.08</v>
      </c>
      <c r="CA18" s="117"/>
      <c r="CB18" s="202">
        <v>5.54</v>
      </c>
      <c r="CC18" s="117">
        <v>1</v>
      </c>
      <c r="CD18" s="108">
        <v>172.72</v>
      </c>
      <c r="CE18" s="114">
        <v>172</v>
      </c>
      <c r="CF18" s="115">
        <v>2900</v>
      </c>
      <c r="CG18" s="116"/>
      <c r="CI18" s="119">
        <v>1</v>
      </c>
      <c r="CJ18" s="119">
        <v>1</v>
      </c>
      <c r="CK18" s="119">
        <v>1</v>
      </c>
      <c r="CL18" s="119">
        <v>0</v>
      </c>
      <c r="CM18" s="119">
        <v>0</v>
      </c>
      <c r="CN18" s="119">
        <v>2</v>
      </c>
      <c r="CO18" s="119">
        <v>1</v>
      </c>
      <c r="CP18" s="119">
        <v>0</v>
      </c>
      <c r="CQ18" s="119">
        <v>1</v>
      </c>
      <c r="CR18" s="119">
        <v>4</v>
      </c>
      <c r="CT18" s="127">
        <v>0</v>
      </c>
      <c r="CU18" s="128"/>
      <c r="CV18" s="129">
        <v>0</v>
      </c>
      <c r="CW18" s="129" t="s">
        <v>524</v>
      </c>
      <c r="CX18" s="129" t="s">
        <v>531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13.269230769230768</v>
      </c>
      <c r="DL18" s="118">
        <v>0</v>
      </c>
      <c r="DM18" s="118">
        <v>0</v>
      </c>
      <c r="DO18" s="197">
        <v>0</v>
      </c>
      <c r="DP18" s="197">
        <v>0</v>
      </c>
      <c r="DQ18" s="198">
        <v>277.3415</v>
      </c>
      <c r="DR18" s="197">
        <v>1140705.5895</v>
      </c>
      <c r="DS18" s="197">
        <v>1140705.5895</v>
      </c>
      <c r="DT18" s="200">
        <v>5.54</v>
      </c>
      <c r="DU18" s="118">
        <v>22814.111789999999</v>
      </c>
    </row>
    <row r="19" spans="1:125" s="118" customFormat="1" ht="33" customHeight="1" thickBot="1">
      <c r="A19" s="22">
        <v>8</v>
      </c>
      <c r="B19" s="80" t="s">
        <v>374</v>
      </c>
      <c r="C19" s="80" t="s">
        <v>1177</v>
      </c>
      <c r="D19" s="80" t="s">
        <v>743</v>
      </c>
      <c r="E19" s="80" t="s">
        <v>744</v>
      </c>
      <c r="F19" s="103" t="s">
        <v>235</v>
      </c>
      <c r="G19" s="106" t="s">
        <v>1071</v>
      </c>
      <c r="H19" s="104">
        <v>45001</v>
      </c>
      <c r="I19" s="105">
        <v>204</v>
      </c>
      <c r="J19" s="106">
        <v>26</v>
      </c>
      <c r="K19" s="106">
        <v>0</v>
      </c>
      <c r="L19" s="106">
        <v>0</v>
      </c>
      <c r="M19" s="106">
        <v>0</v>
      </c>
      <c r="N19" s="106">
        <v>26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204</v>
      </c>
      <c r="AH19" s="108">
        <v>204</v>
      </c>
      <c r="AI19" s="107"/>
      <c r="AJ19" s="107">
        <v>204</v>
      </c>
      <c r="AK19" s="107"/>
      <c r="AL19" s="109">
        <v>10</v>
      </c>
      <c r="AM19" s="107">
        <v>7</v>
      </c>
      <c r="AN19" s="107">
        <v>0</v>
      </c>
      <c r="AO19" s="107">
        <v>0</v>
      </c>
      <c r="AP19" s="107">
        <v>0</v>
      </c>
      <c r="AQ19" s="107">
        <v>0</v>
      </c>
      <c r="AR19" s="107">
        <v>14.999999999999998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229</v>
      </c>
      <c r="AY19" s="108"/>
      <c r="AZ19" s="110">
        <v>45001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6</v>
      </c>
      <c r="BF19" s="117"/>
      <c r="BG19" s="117"/>
      <c r="BH19" s="108">
        <v>274</v>
      </c>
      <c r="BI19" s="108">
        <v>509</v>
      </c>
      <c r="BJ19" s="108"/>
      <c r="BK19" s="111">
        <v>1</v>
      </c>
      <c r="BL19" s="111" t="s">
        <v>525</v>
      </c>
      <c r="BM19" s="108">
        <v>75</v>
      </c>
      <c r="BN19" s="108">
        <v>430.09108621529469</v>
      </c>
      <c r="BO19" s="112">
        <v>2089954</v>
      </c>
      <c r="BP19" s="112">
        <v>300000</v>
      </c>
      <c r="BQ19" s="112">
        <v>1765954</v>
      </c>
      <c r="BR19" s="112" t="s">
        <v>1298</v>
      </c>
      <c r="BS19" s="112">
        <v>75000</v>
      </c>
      <c r="BT19" s="112">
        <v>13297.700000000012</v>
      </c>
      <c r="BU19" s="113" t="s">
        <v>1298</v>
      </c>
      <c r="BV19" s="108">
        <v>3.2386020457866564</v>
      </c>
      <c r="BW19" s="117">
        <v>0</v>
      </c>
      <c r="BX19" s="117">
        <v>13.5</v>
      </c>
      <c r="BY19" s="117"/>
      <c r="BZ19" s="117">
        <v>239</v>
      </c>
      <c r="CA19" s="117"/>
      <c r="CB19" s="202">
        <v>5.83</v>
      </c>
      <c r="CC19" s="117">
        <v>1</v>
      </c>
      <c r="CD19" s="108">
        <v>273.43</v>
      </c>
      <c r="CE19" s="114">
        <v>273</v>
      </c>
      <c r="CF19" s="115">
        <v>1700</v>
      </c>
      <c r="CG19" s="116"/>
      <c r="CI19" s="119">
        <v>2</v>
      </c>
      <c r="CJ19" s="119">
        <v>1</v>
      </c>
      <c r="CK19" s="119">
        <v>1</v>
      </c>
      <c r="CL19" s="119">
        <v>0</v>
      </c>
      <c r="CM19" s="119">
        <v>0</v>
      </c>
      <c r="CN19" s="119">
        <v>3</v>
      </c>
      <c r="CO19" s="119">
        <v>0</v>
      </c>
      <c r="CP19" s="119">
        <v>1</v>
      </c>
      <c r="CQ19" s="119">
        <v>1</v>
      </c>
      <c r="CR19" s="119">
        <v>2</v>
      </c>
      <c r="CT19" s="127">
        <v>0</v>
      </c>
      <c r="CU19" s="128"/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14.999999999999998</v>
      </c>
      <c r="DL19" s="118">
        <v>0</v>
      </c>
      <c r="DM19" s="118">
        <v>0</v>
      </c>
      <c r="DO19" s="197">
        <v>0</v>
      </c>
      <c r="DP19" s="197">
        <v>0</v>
      </c>
      <c r="DQ19" s="198">
        <v>522.5</v>
      </c>
      <c r="DR19" s="197">
        <v>2149042.5</v>
      </c>
      <c r="DS19" s="197">
        <v>1200000</v>
      </c>
      <c r="DT19" s="200">
        <v>5.83</v>
      </c>
      <c r="DU19" s="118">
        <v>24000</v>
      </c>
    </row>
    <row r="20" spans="1:125" s="118" customFormat="1" ht="33" customHeight="1" thickBot="1">
      <c r="A20" s="22">
        <v>9</v>
      </c>
      <c r="B20" s="80" t="s">
        <v>375</v>
      </c>
      <c r="C20" s="80" t="s">
        <v>1182</v>
      </c>
      <c r="D20" s="80" t="s">
        <v>753</v>
      </c>
      <c r="E20" s="80" t="s">
        <v>754</v>
      </c>
      <c r="F20" s="103" t="s">
        <v>235</v>
      </c>
      <c r="G20" s="80" t="s">
        <v>1068</v>
      </c>
      <c r="H20" s="104">
        <v>45001</v>
      </c>
      <c r="I20" s="105">
        <v>204</v>
      </c>
      <c r="J20" s="106">
        <v>26</v>
      </c>
      <c r="K20" s="106">
        <v>0.5</v>
      </c>
      <c r="L20" s="106">
        <v>0</v>
      </c>
      <c r="M20" s="106">
        <v>0</v>
      </c>
      <c r="N20" s="106">
        <v>24.5</v>
      </c>
      <c r="O20" s="106">
        <v>1</v>
      </c>
      <c r="P20" s="106">
        <v>0</v>
      </c>
      <c r="Q20" s="106">
        <v>0</v>
      </c>
      <c r="R20" s="106" t="s">
        <v>525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7.8461538461538458</v>
      </c>
      <c r="AF20" s="108">
        <v>0</v>
      </c>
      <c r="AG20" s="108">
        <v>192.23076923076923</v>
      </c>
      <c r="AH20" s="108">
        <v>200.07692307692307</v>
      </c>
      <c r="AI20" s="107"/>
      <c r="AJ20" s="107">
        <v>200.07692307692307</v>
      </c>
      <c r="AK20" s="107"/>
      <c r="AL20" s="109">
        <v>10</v>
      </c>
      <c r="AM20" s="107">
        <v>6.5961538461538458</v>
      </c>
      <c r="AN20" s="107">
        <v>0</v>
      </c>
      <c r="AO20" s="107">
        <v>0</v>
      </c>
      <c r="AP20" s="107">
        <v>0</v>
      </c>
      <c r="AQ20" s="107">
        <v>0</v>
      </c>
      <c r="AR20" s="107">
        <v>14.134615384615383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224.21153846153845</v>
      </c>
      <c r="AY20" s="108"/>
      <c r="AZ20" s="110">
        <v>45001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6</v>
      </c>
      <c r="BF20" s="117"/>
      <c r="BG20" s="117"/>
      <c r="BH20" s="108">
        <v>32</v>
      </c>
      <c r="BI20" s="108">
        <v>262.20999999999998</v>
      </c>
      <c r="BJ20" s="108"/>
      <c r="BK20" s="111" t="s">
        <v>525</v>
      </c>
      <c r="BL20" s="111" t="s">
        <v>527</v>
      </c>
      <c r="BM20" s="108">
        <v>112.5</v>
      </c>
      <c r="BN20" s="108">
        <v>147.10571125182662</v>
      </c>
      <c r="BO20" s="112">
        <v>1076634.26</v>
      </c>
      <c r="BP20" s="112">
        <v>450000</v>
      </c>
      <c r="BQ20" s="112">
        <v>604016.05040000007</v>
      </c>
      <c r="BR20" s="112" t="s">
        <v>1297</v>
      </c>
      <c r="BS20" s="112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12.75</v>
      </c>
      <c r="BY20" s="117"/>
      <c r="BZ20" s="117">
        <v>98.08</v>
      </c>
      <c r="CA20" s="117"/>
      <c r="CB20" s="202">
        <v>5.49</v>
      </c>
      <c r="CC20" s="117">
        <v>1</v>
      </c>
      <c r="CD20" s="108">
        <v>170.39</v>
      </c>
      <c r="CE20" s="114">
        <v>170</v>
      </c>
      <c r="CF20" s="115">
        <v>1600</v>
      </c>
      <c r="CG20" s="116"/>
      <c r="CI20" s="119">
        <v>1</v>
      </c>
      <c r="CJ20" s="119">
        <v>1</v>
      </c>
      <c r="CK20" s="119">
        <v>1</v>
      </c>
      <c r="CL20" s="119">
        <v>0</v>
      </c>
      <c r="CM20" s="119">
        <v>0</v>
      </c>
      <c r="CN20" s="119">
        <v>0</v>
      </c>
      <c r="CO20" s="119">
        <v>0</v>
      </c>
      <c r="CP20" s="119">
        <v>1</v>
      </c>
      <c r="CQ20" s="119">
        <v>1</v>
      </c>
      <c r="CR20" s="119">
        <v>1</v>
      </c>
      <c r="CT20" s="127">
        <v>0</v>
      </c>
      <c r="CU20" s="128"/>
      <c r="CV20" s="129">
        <v>0</v>
      </c>
      <c r="CW20" s="129" t="s">
        <v>524</v>
      </c>
      <c r="CX20" s="129" t="s">
        <v>525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14.134615384615383</v>
      </c>
      <c r="DL20" s="118">
        <v>0</v>
      </c>
      <c r="DM20" s="118">
        <v>0</v>
      </c>
      <c r="DO20" s="197">
        <v>0</v>
      </c>
      <c r="DP20" s="197">
        <v>0</v>
      </c>
      <c r="DQ20" s="198">
        <v>274.95999999999998</v>
      </c>
      <c r="DR20" s="197">
        <v>1130910.48</v>
      </c>
      <c r="DS20" s="197">
        <v>1130910.48</v>
      </c>
      <c r="DT20" s="200">
        <v>5.49</v>
      </c>
      <c r="DU20" s="118">
        <v>22618.209599999998</v>
      </c>
    </row>
    <row r="21" spans="1:125" s="118" customFormat="1" ht="33" customHeight="1" thickBot="1">
      <c r="A21" s="22">
        <v>10</v>
      </c>
      <c r="B21" s="80" t="s">
        <v>376</v>
      </c>
      <c r="C21" s="80" t="s">
        <v>1186</v>
      </c>
      <c r="D21" s="80" t="s">
        <v>761</v>
      </c>
      <c r="E21" s="80" t="s">
        <v>762</v>
      </c>
      <c r="F21" s="103" t="s">
        <v>235</v>
      </c>
      <c r="G21" s="80" t="s">
        <v>224</v>
      </c>
      <c r="H21" s="104">
        <v>45001</v>
      </c>
      <c r="I21" s="105">
        <v>204</v>
      </c>
      <c r="J21" s="106">
        <v>26</v>
      </c>
      <c r="K21" s="106">
        <v>1</v>
      </c>
      <c r="L21" s="106">
        <v>0</v>
      </c>
      <c r="M21" s="106">
        <v>0</v>
      </c>
      <c r="N21" s="106">
        <v>23.5</v>
      </c>
      <c r="O21" s="106">
        <v>1.5</v>
      </c>
      <c r="P21" s="106">
        <v>0</v>
      </c>
      <c r="Q21" s="106">
        <v>0</v>
      </c>
      <c r="R21" s="106" t="s">
        <v>529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11.769230769230768</v>
      </c>
      <c r="AF21" s="108">
        <v>0</v>
      </c>
      <c r="AG21" s="108">
        <v>184.38461538461539</v>
      </c>
      <c r="AH21" s="108">
        <v>196.15384615384616</v>
      </c>
      <c r="AI21" s="107"/>
      <c r="AJ21" s="107">
        <v>196.15384615384616</v>
      </c>
      <c r="AK21" s="107"/>
      <c r="AL21" s="109">
        <v>10</v>
      </c>
      <c r="AM21" s="107">
        <v>6.3269230769230766</v>
      </c>
      <c r="AN21" s="107">
        <v>0</v>
      </c>
      <c r="AO21" s="107">
        <v>0</v>
      </c>
      <c r="AP21" s="107">
        <v>0</v>
      </c>
      <c r="AQ21" s="107">
        <v>0</v>
      </c>
      <c r="AR21" s="107">
        <v>13.557692307692307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219.71153846153845</v>
      </c>
      <c r="AY21" s="108"/>
      <c r="AZ21" s="110">
        <v>45001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6</v>
      </c>
      <c r="BF21" s="117"/>
      <c r="BG21" s="117"/>
      <c r="BH21" s="108">
        <v>85.576923076923066</v>
      </c>
      <c r="BI21" s="108">
        <v>311.29000000000002</v>
      </c>
      <c r="BJ21" s="108"/>
      <c r="BK21" s="111" t="s">
        <v>525</v>
      </c>
      <c r="BL21" s="111" t="s">
        <v>525</v>
      </c>
      <c r="BM21" s="108">
        <v>75</v>
      </c>
      <c r="BN21" s="108">
        <v>232.38108621529469</v>
      </c>
      <c r="BO21" s="112">
        <v>1278156.74</v>
      </c>
      <c r="BP21" s="112">
        <v>300000</v>
      </c>
      <c r="BQ21" s="112">
        <v>954156.74</v>
      </c>
      <c r="BR21" s="112" t="s">
        <v>1297</v>
      </c>
      <c r="BS21" s="112">
        <v>0</v>
      </c>
      <c r="BT21" s="112">
        <v>0</v>
      </c>
      <c r="BU21" s="113" t="s">
        <v>1297</v>
      </c>
      <c r="BV21" s="108">
        <v>0</v>
      </c>
      <c r="BW21" s="117">
        <v>0</v>
      </c>
      <c r="BX21" s="117">
        <v>12.25</v>
      </c>
      <c r="BY21" s="117"/>
      <c r="BZ21" s="117">
        <v>135.22999999999999</v>
      </c>
      <c r="CA21" s="117"/>
      <c r="CB21" s="202">
        <v>5.83</v>
      </c>
      <c r="CC21" s="117">
        <v>1</v>
      </c>
      <c r="CD21" s="108">
        <v>181.48</v>
      </c>
      <c r="CE21" s="114">
        <v>181</v>
      </c>
      <c r="CF21" s="115">
        <v>1900</v>
      </c>
      <c r="CG21" s="116"/>
      <c r="CI21" s="119">
        <v>1</v>
      </c>
      <c r="CJ21" s="119">
        <v>1</v>
      </c>
      <c r="CK21" s="119">
        <v>1</v>
      </c>
      <c r="CL21" s="119">
        <v>1</v>
      </c>
      <c r="CM21" s="119">
        <v>0</v>
      </c>
      <c r="CN21" s="119">
        <v>1</v>
      </c>
      <c r="CO21" s="119">
        <v>0</v>
      </c>
      <c r="CP21" s="119">
        <v>1</v>
      </c>
      <c r="CQ21" s="119">
        <v>1</v>
      </c>
      <c r="CR21" s="119">
        <v>4</v>
      </c>
      <c r="CT21" s="127">
        <v>0</v>
      </c>
      <c r="CU21" s="128"/>
      <c r="CV21" s="129">
        <v>0</v>
      </c>
      <c r="CW21" s="129" t="s">
        <v>525</v>
      </c>
      <c r="CX21" s="129" t="s">
        <v>529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13.557692307692307</v>
      </c>
      <c r="DL21" s="118">
        <v>0</v>
      </c>
      <c r="DM21" s="118">
        <v>0</v>
      </c>
      <c r="DO21" s="197">
        <v>0</v>
      </c>
      <c r="DP21" s="197">
        <v>0</v>
      </c>
      <c r="DQ21" s="198">
        <v>323.54000000000002</v>
      </c>
      <c r="DR21" s="197">
        <v>1330720.02</v>
      </c>
      <c r="DS21" s="197">
        <v>1200000</v>
      </c>
      <c r="DT21" s="200">
        <v>5.83</v>
      </c>
      <c r="DU21" s="118">
        <v>24000</v>
      </c>
    </row>
    <row r="22" spans="1:125" s="118" customFormat="1" ht="33" customHeight="1" thickBot="1">
      <c r="A22" s="22">
        <v>11</v>
      </c>
      <c r="B22" s="80" t="s">
        <v>377</v>
      </c>
      <c r="C22" s="80" t="s">
        <v>1188</v>
      </c>
      <c r="D22" s="80" t="s">
        <v>765</v>
      </c>
      <c r="E22" s="80" t="s">
        <v>766</v>
      </c>
      <c r="F22" s="103" t="s">
        <v>235</v>
      </c>
      <c r="G22" s="80" t="s">
        <v>1068</v>
      </c>
      <c r="H22" s="104">
        <v>45001</v>
      </c>
      <c r="I22" s="105">
        <v>204</v>
      </c>
      <c r="J22" s="106">
        <v>26</v>
      </c>
      <c r="K22" s="106">
        <v>0</v>
      </c>
      <c r="L22" s="106">
        <v>0</v>
      </c>
      <c r="M22" s="106">
        <v>0</v>
      </c>
      <c r="N22" s="106">
        <v>25</v>
      </c>
      <c r="O22" s="106">
        <v>1</v>
      </c>
      <c r="P22" s="106">
        <v>0</v>
      </c>
      <c r="Q22" s="106">
        <v>0</v>
      </c>
      <c r="R22" s="106" t="s">
        <v>525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7.8461538461538458</v>
      </c>
      <c r="AF22" s="108">
        <v>0</v>
      </c>
      <c r="AG22" s="108">
        <v>196.15384615384613</v>
      </c>
      <c r="AH22" s="108">
        <v>203.99999999999997</v>
      </c>
      <c r="AI22" s="107"/>
      <c r="AJ22" s="107">
        <v>203.99999999999997</v>
      </c>
      <c r="AK22" s="107"/>
      <c r="AL22" s="109">
        <v>10</v>
      </c>
      <c r="AM22" s="107">
        <v>6.7307692307692308</v>
      </c>
      <c r="AN22" s="107">
        <v>0</v>
      </c>
      <c r="AO22" s="107">
        <v>0</v>
      </c>
      <c r="AP22" s="107">
        <v>0</v>
      </c>
      <c r="AQ22" s="107">
        <v>0</v>
      </c>
      <c r="AR22" s="107">
        <v>14.423076923076922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228.42307692307691</v>
      </c>
      <c r="AY22" s="108"/>
      <c r="AZ22" s="110">
        <v>45001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6</v>
      </c>
      <c r="BF22" s="117"/>
      <c r="BG22" s="117"/>
      <c r="BH22" s="108">
        <v>32</v>
      </c>
      <c r="BI22" s="108">
        <v>266.42</v>
      </c>
      <c r="BJ22" s="108"/>
      <c r="BK22" s="111" t="s">
        <v>525</v>
      </c>
      <c r="BL22" s="111" t="s">
        <v>525</v>
      </c>
      <c r="BM22" s="108">
        <v>75</v>
      </c>
      <c r="BN22" s="108">
        <v>190.45316994641988</v>
      </c>
      <c r="BO22" s="112">
        <v>1105212.02</v>
      </c>
      <c r="BP22" s="112">
        <v>300000</v>
      </c>
      <c r="BQ22" s="112">
        <v>782000.71580000001</v>
      </c>
      <c r="BR22" s="112" t="s">
        <v>1297</v>
      </c>
      <c r="BS22" s="112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13</v>
      </c>
      <c r="BY22" s="117"/>
      <c r="BZ22" s="117">
        <v>102</v>
      </c>
      <c r="CA22" s="117"/>
      <c r="CB22" s="202">
        <v>5.64</v>
      </c>
      <c r="CC22" s="117">
        <v>1</v>
      </c>
      <c r="CD22" s="108">
        <v>170.78</v>
      </c>
      <c r="CE22" s="114">
        <v>170</v>
      </c>
      <c r="CF22" s="115">
        <v>3100</v>
      </c>
      <c r="CG22" s="116"/>
      <c r="CI22" s="119">
        <v>1</v>
      </c>
      <c r="CJ22" s="119">
        <v>1</v>
      </c>
      <c r="CK22" s="119">
        <v>1</v>
      </c>
      <c r="CL22" s="119">
        <v>0</v>
      </c>
      <c r="CM22" s="119">
        <v>0</v>
      </c>
      <c r="CN22" s="119">
        <v>0</v>
      </c>
      <c r="CO22" s="119">
        <v>1</v>
      </c>
      <c r="CP22" s="119">
        <v>1</v>
      </c>
      <c r="CQ22" s="119">
        <v>0</v>
      </c>
      <c r="CR22" s="119">
        <v>1</v>
      </c>
      <c r="CT22" s="127">
        <v>0</v>
      </c>
      <c r="CU22" s="128"/>
      <c r="CV22" s="129">
        <v>0</v>
      </c>
      <c r="CW22" s="129">
        <v>0</v>
      </c>
      <c r="CX22" s="129" t="s">
        <v>525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2.75</v>
      </c>
      <c r="DJ22" s="80">
        <v>0</v>
      </c>
      <c r="DK22" s="191">
        <v>14.423076923076922</v>
      </c>
      <c r="DL22" s="118">
        <v>0</v>
      </c>
      <c r="DM22" s="118">
        <v>0</v>
      </c>
      <c r="DO22" s="197">
        <v>0</v>
      </c>
      <c r="DP22" s="197">
        <v>2.75</v>
      </c>
      <c r="DQ22" s="198">
        <v>282.17</v>
      </c>
      <c r="DR22" s="197">
        <v>1160565.21</v>
      </c>
      <c r="DS22" s="197">
        <v>1160565.21</v>
      </c>
      <c r="DT22" s="200">
        <v>5.64</v>
      </c>
      <c r="DU22" s="118">
        <v>23211.304199999999</v>
      </c>
    </row>
    <row r="23" spans="1:125" s="118" customFormat="1" ht="33" customHeight="1" thickBot="1">
      <c r="A23" s="22">
        <v>12</v>
      </c>
      <c r="B23" s="80" t="s">
        <v>378</v>
      </c>
      <c r="C23" s="80" t="s">
        <v>1189</v>
      </c>
      <c r="D23" s="80" t="s">
        <v>767</v>
      </c>
      <c r="E23" s="80" t="s">
        <v>768</v>
      </c>
      <c r="F23" s="103" t="s">
        <v>235</v>
      </c>
      <c r="G23" s="80" t="s">
        <v>1068</v>
      </c>
      <c r="H23" s="104">
        <v>45001</v>
      </c>
      <c r="I23" s="105">
        <v>204</v>
      </c>
      <c r="J23" s="106">
        <v>26</v>
      </c>
      <c r="K23" s="106">
        <v>0.5</v>
      </c>
      <c r="L23" s="106">
        <v>0</v>
      </c>
      <c r="M23" s="106">
        <v>0</v>
      </c>
      <c r="N23" s="106">
        <v>18.5</v>
      </c>
      <c r="O23" s="106">
        <v>7</v>
      </c>
      <c r="P23" s="106">
        <v>0</v>
      </c>
      <c r="Q23" s="106">
        <v>0</v>
      </c>
      <c r="R23" s="106" t="s">
        <v>532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54.92307692307692</v>
      </c>
      <c r="AF23" s="108">
        <v>0</v>
      </c>
      <c r="AG23" s="108">
        <v>145.15384615384616</v>
      </c>
      <c r="AH23" s="108">
        <v>200.07692307692309</v>
      </c>
      <c r="AI23" s="107"/>
      <c r="AJ23" s="107">
        <v>200.07692307692309</v>
      </c>
      <c r="AK23" s="107"/>
      <c r="AL23" s="109">
        <v>10</v>
      </c>
      <c r="AM23" s="107">
        <v>4.9807692307692308</v>
      </c>
      <c r="AN23" s="107">
        <v>0</v>
      </c>
      <c r="AO23" s="107">
        <v>0</v>
      </c>
      <c r="AP23" s="107">
        <v>0</v>
      </c>
      <c r="AQ23" s="107">
        <v>0</v>
      </c>
      <c r="AR23" s="107">
        <v>11.249999999999998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221.32692307692309</v>
      </c>
      <c r="AY23" s="108"/>
      <c r="AZ23" s="110">
        <v>45001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6</v>
      </c>
      <c r="BF23" s="117"/>
      <c r="BG23" s="117"/>
      <c r="BH23" s="108">
        <v>32</v>
      </c>
      <c r="BI23" s="108">
        <v>259.33</v>
      </c>
      <c r="BJ23" s="108"/>
      <c r="BK23" s="111" t="s">
        <v>525</v>
      </c>
      <c r="BL23" s="111" t="s">
        <v>525</v>
      </c>
      <c r="BM23" s="108">
        <v>75</v>
      </c>
      <c r="BN23" s="108">
        <v>180.8754162688748</v>
      </c>
      <c r="BO23" s="112">
        <v>1064808.98</v>
      </c>
      <c r="BP23" s="112">
        <v>300000</v>
      </c>
      <c r="BQ23" s="112">
        <v>742674.45919999992</v>
      </c>
      <c r="BR23" s="112" t="s">
        <v>1297</v>
      </c>
      <c r="BS23" s="112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9.75</v>
      </c>
      <c r="BY23" s="117"/>
      <c r="BZ23" s="117">
        <v>98.08</v>
      </c>
      <c r="CA23" s="117"/>
      <c r="CB23" s="202">
        <v>5.38</v>
      </c>
      <c r="CC23" s="117">
        <v>1</v>
      </c>
      <c r="CD23" s="108">
        <v>164.62</v>
      </c>
      <c r="CE23" s="114">
        <v>164</v>
      </c>
      <c r="CF23" s="115">
        <v>2500</v>
      </c>
      <c r="CG23" s="116"/>
      <c r="CI23" s="119">
        <v>1</v>
      </c>
      <c r="CJ23" s="119">
        <v>1</v>
      </c>
      <c r="CK23" s="119">
        <v>0</v>
      </c>
      <c r="CL23" s="119">
        <v>1</v>
      </c>
      <c r="CM23" s="119">
        <v>0</v>
      </c>
      <c r="CN23" s="119">
        <v>4</v>
      </c>
      <c r="CO23" s="119">
        <v>1</v>
      </c>
      <c r="CP23" s="119">
        <v>0</v>
      </c>
      <c r="CQ23" s="119">
        <v>1</v>
      </c>
      <c r="CR23" s="119">
        <v>0</v>
      </c>
      <c r="CT23" s="127">
        <v>0</v>
      </c>
      <c r="CU23" s="128"/>
      <c r="CV23" s="129">
        <v>0</v>
      </c>
      <c r="CW23" s="129" t="s">
        <v>524</v>
      </c>
      <c r="CX23" s="129" t="s">
        <v>532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11.249999999999998</v>
      </c>
      <c r="DL23" s="118">
        <v>1</v>
      </c>
      <c r="DM23" s="118">
        <v>0.57692307692307687</v>
      </c>
      <c r="DO23" s="197">
        <v>0</v>
      </c>
      <c r="DP23" s="197">
        <v>0</v>
      </c>
      <c r="DQ23" s="198">
        <v>269.08</v>
      </c>
      <c r="DR23" s="197">
        <v>1106726.04</v>
      </c>
      <c r="DS23" s="197">
        <v>1106726.04</v>
      </c>
      <c r="DT23" s="200">
        <v>5.38</v>
      </c>
      <c r="DU23" s="118">
        <v>22134.520800000002</v>
      </c>
    </row>
    <row r="24" spans="1:125" s="118" customFormat="1" ht="33" customHeight="1" thickBot="1">
      <c r="A24" s="22">
        <v>13</v>
      </c>
      <c r="B24" s="80" t="s">
        <v>379</v>
      </c>
      <c r="C24" s="80" t="s">
        <v>1195</v>
      </c>
      <c r="D24" s="80" t="s">
        <v>781</v>
      </c>
      <c r="E24" s="80" t="s">
        <v>782</v>
      </c>
      <c r="F24" s="103" t="s">
        <v>235</v>
      </c>
      <c r="G24" s="80" t="s">
        <v>1068</v>
      </c>
      <c r="H24" s="104">
        <v>45034</v>
      </c>
      <c r="I24" s="105">
        <v>204</v>
      </c>
      <c r="J24" s="106">
        <v>26</v>
      </c>
      <c r="K24" s="106">
        <v>1.5</v>
      </c>
      <c r="L24" s="106">
        <v>0</v>
      </c>
      <c r="M24" s="106">
        <v>0</v>
      </c>
      <c r="N24" s="106">
        <v>22.5</v>
      </c>
      <c r="O24" s="106">
        <v>2</v>
      </c>
      <c r="P24" s="106">
        <v>0</v>
      </c>
      <c r="Q24" s="106">
        <v>0</v>
      </c>
      <c r="R24" s="106" t="s">
        <v>527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15.692307692307692</v>
      </c>
      <c r="AF24" s="108">
        <v>0</v>
      </c>
      <c r="AG24" s="108">
        <v>176.53846153846152</v>
      </c>
      <c r="AH24" s="108">
        <v>192.2307692307692</v>
      </c>
      <c r="AI24" s="107"/>
      <c r="AJ24" s="107">
        <v>192.2307692307692</v>
      </c>
      <c r="AK24" s="107"/>
      <c r="AL24" s="109">
        <v>10</v>
      </c>
      <c r="AM24" s="107">
        <v>6.0576923076923075</v>
      </c>
      <c r="AN24" s="107">
        <v>0</v>
      </c>
      <c r="AO24" s="107">
        <v>0</v>
      </c>
      <c r="AP24" s="107">
        <v>0</v>
      </c>
      <c r="AQ24" s="107">
        <v>0</v>
      </c>
      <c r="AR24" s="107">
        <v>12.98076923076923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215.21153846153842</v>
      </c>
      <c r="AY24" s="108"/>
      <c r="AZ24" s="110">
        <v>45034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6</v>
      </c>
      <c r="BF24" s="117"/>
      <c r="BG24" s="117"/>
      <c r="BH24" s="108">
        <v>0</v>
      </c>
      <c r="BI24" s="108">
        <v>221.21</v>
      </c>
      <c r="BJ24" s="108"/>
      <c r="BK24" s="111">
        <v>1</v>
      </c>
      <c r="BL24" s="111">
        <v>2</v>
      </c>
      <c r="BM24" s="108">
        <v>112.5</v>
      </c>
      <c r="BN24" s="108">
        <v>106.94714330248416</v>
      </c>
      <c r="BO24" s="112">
        <v>908288.26</v>
      </c>
      <c r="BP24" s="112">
        <v>450000</v>
      </c>
      <c r="BQ24" s="112">
        <v>439124.97039999999</v>
      </c>
      <c r="BR24" s="112" t="s">
        <v>1297</v>
      </c>
      <c r="BS24" s="112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11.75</v>
      </c>
      <c r="BY24" s="117"/>
      <c r="BZ24" s="117">
        <v>90.23</v>
      </c>
      <c r="CA24" s="117"/>
      <c r="CB24" s="202">
        <v>4.6500000000000004</v>
      </c>
      <c r="CC24" s="117">
        <v>1</v>
      </c>
      <c r="CD24" s="108">
        <v>137.08000000000001</v>
      </c>
      <c r="CE24" s="114">
        <v>137</v>
      </c>
      <c r="CF24" s="115">
        <v>300</v>
      </c>
      <c r="CG24" s="116"/>
      <c r="CI24" s="119">
        <v>1</v>
      </c>
      <c r="CJ24" s="119">
        <v>0</v>
      </c>
      <c r="CK24" s="119">
        <v>1</v>
      </c>
      <c r="CL24" s="119">
        <v>1</v>
      </c>
      <c r="CM24" s="119">
        <v>1</v>
      </c>
      <c r="CN24" s="119">
        <v>2</v>
      </c>
      <c r="CO24" s="119">
        <v>0</v>
      </c>
      <c r="CP24" s="119">
        <v>0</v>
      </c>
      <c r="CQ24" s="119">
        <v>0</v>
      </c>
      <c r="CR24" s="119">
        <v>3</v>
      </c>
      <c r="CT24" s="127">
        <v>0</v>
      </c>
      <c r="CU24" s="128"/>
      <c r="CV24" s="129">
        <v>0</v>
      </c>
      <c r="CW24" s="129" t="s">
        <v>529</v>
      </c>
      <c r="CX24" s="129" t="s">
        <v>527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12.98076923076923</v>
      </c>
      <c r="DL24" s="118">
        <v>0</v>
      </c>
      <c r="DM24" s="118">
        <v>0</v>
      </c>
      <c r="DO24" s="197">
        <v>0</v>
      </c>
      <c r="DP24" s="197">
        <v>0</v>
      </c>
      <c r="DQ24" s="198">
        <v>232.96</v>
      </c>
      <c r="DR24" s="197">
        <v>958164.47999999998</v>
      </c>
      <c r="DS24" s="197">
        <v>958164.47999999998</v>
      </c>
      <c r="DT24" s="200">
        <v>4.6500000000000004</v>
      </c>
      <c r="DU24" s="118">
        <v>19163.2896</v>
      </c>
    </row>
    <row r="25" spans="1:125" s="118" customFormat="1" ht="33" customHeight="1" thickBot="1">
      <c r="A25" s="22">
        <v>14</v>
      </c>
      <c r="B25" s="80" t="s">
        <v>380</v>
      </c>
      <c r="C25" s="80" t="s">
        <v>1212</v>
      </c>
      <c r="D25" s="80" t="s">
        <v>817</v>
      </c>
      <c r="E25" s="80" t="s">
        <v>818</v>
      </c>
      <c r="F25" s="103" t="s">
        <v>235</v>
      </c>
      <c r="G25" s="80" t="s">
        <v>1068</v>
      </c>
      <c r="H25" s="104">
        <v>45045</v>
      </c>
      <c r="I25" s="105">
        <v>204</v>
      </c>
      <c r="J25" s="106">
        <v>26</v>
      </c>
      <c r="K25" s="106">
        <v>0</v>
      </c>
      <c r="L25" s="106">
        <v>0</v>
      </c>
      <c r="M25" s="106">
        <v>0</v>
      </c>
      <c r="N25" s="106">
        <v>26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204</v>
      </c>
      <c r="AH25" s="108">
        <v>204</v>
      </c>
      <c r="AI25" s="107"/>
      <c r="AJ25" s="107">
        <v>204</v>
      </c>
      <c r="AK25" s="107"/>
      <c r="AL25" s="109">
        <v>10</v>
      </c>
      <c r="AM25" s="107">
        <v>7</v>
      </c>
      <c r="AN25" s="107">
        <v>0</v>
      </c>
      <c r="AO25" s="107">
        <v>0</v>
      </c>
      <c r="AP25" s="107">
        <v>0</v>
      </c>
      <c r="AQ25" s="107">
        <v>0</v>
      </c>
      <c r="AR25" s="107">
        <v>14.999999999999998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229</v>
      </c>
      <c r="AY25" s="108"/>
      <c r="AZ25" s="110">
        <v>45045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6</v>
      </c>
      <c r="BF25" s="117"/>
      <c r="BG25" s="117"/>
      <c r="BH25" s="108">
        <v>32</v>
      </c>
      <c r="BI25" s="108">
        <v>267</v>
      </c>
      <c r="BJ25" s="108"/>
      <c r="BK25" s="111">
        <v>0</v>
      </c>
      <c r="BL25" s="111">
        <v>0</v>
      </c>
      <c r="BM25" s="108">
        <v>0</v>
      </c>
      <c r="BN25" s="108">
        <v>261.38043594739406</v>
      </c>
      <c r="BO25" s="112">
        <v>1096302</v>
      </c>
      <c r="BP25" s="112">
        <v>0</v>
      </c>
      <c r="BQ25" s="112">
        <v>1073228.07</v>
      </c>
      <c r="BR25" s="112" t="s">
        <v>1297</v>
      </c>
      <c r="BS25" s="112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13.5</v>
      </c>
      <c r="BY25" s="117"/>
      <c r="BZ25" s="117">
        <v>102</v>
      </c>
      <c r="CA25" s="117"/>
      <c r="CB25" s="202">
        <v>5.61</v>
      </c>
      <c r="CC25" s="117">
        <v>1</v>
      </c>
      <c r="CD25" s="108">
        <v>171.89</v>
      </c>
      <c r="CE25" s="114">
        <v>171</v>
      </c>
      <c r="CF25" s="115">
        <v>3600</v>
      </c>
      <c r="CG25" s="116"/>
      <c r="CI25" s="119">
        <v>1</v>
      </c>
      <c r="CJ25" s="119">
        <v>1</v>
      </c>
      <c r="CK25" s="119">
        <v>1</v>
      </c>
      <c r="CL25" s="119">
        <v>0</v>
      </c>
      <c r="CM25" s="119">
        <v>0</v>
      </c>
      <c r="CN25" s="119">
        <v>1</v>
      </c>
      <c r="CO25" s="119">
        <v>1</v>
      </c>
      <c r="CP25" s="119">
        <v>1</v>
      </c>
      <c r="CQ25" s="119">
        <v>1</v>
      </c>
      <c r="CR25" s="119">
        <v>1</v>
      </c>
      <c r="CT25" s="127">
        <v>0</v>
      </c>
      <c r="CU25" s="128"/>
      <c r="CV25" s="129">
        <v>0</v>
      </c>
      <c r="CW25" s="129">
        <v>0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14.999999999999998</v>
      </c>
      <c r="DL25" s="118">
        <v>0</v>
      </c>
      <c r="DM25" s="118">
        <v>0</v>
      </c>
      <c r="DO25" s="197">
        <v>0</v>
      </c>
      <c r="DP25" s="197">
        <v>0</v>
      </c>
      <c r="DQ25" s="198">
        <v>280.5</v>
      </c>
      <c r="DR25" s="197">
        <v>1153696.5</v>
      </c>
      <c r="DS25" s="197">
        <v>1153696.5</v>
      </c>
      <c r="DT25" s="200">
        <v>5.61</v>
      </c>
      <c r="DU25" s="118">
        <v>23073.93</v>
      </c>
    </row>
    <row r="26" spans="1:125" s="118" customFormat="1" ht="33" customHeight="1" thickBot="1">
      <c r="A26" s="22">
        <v>15</v>
      </c>
      <c r="B26" s="80" t="s">
        <v>381</v>
      </c>
      <c r="C26" s="80" t="s">
        <v>1222</v>
      </c>
      <c r="D26" s="80" t="s">
        <v>837</v>
      </c>
      <c r="E26" s="80" t="s">
        <v>838</v>
      </c>
      <c r="F26" s="103" t="s">
        <v>235</v>
      </c>
      <c r="G26" s="80" t="s">
        <v>1068</v>
      </c>
      <c r="H26" s="104">
        <v>45048</v>
      </c>
      <c r="I26" s="105">
        <v>204</v>
      </c>
      <c r="J26" s="106">
        <v>26</v>
      </c>
      <c r="K26" s="106">
        <v>1.5</v>
      </c>
      <c r="L26" s="106">
        <v>0</v>
      </c>
      <c r="M26" s="106">
        <v>0</v>
      </c>
      <c r="N26" s="106">
        <v>24.5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192.23076923076923</v>
      </c>
      <c r="AH26" s="108">
        <v>192.23076923076923</v>
      </c>
      <c r="AI26" s="107"/>
      <c r="AJ26" s="107">
        <v>192.23076923076923</v>
      </c>
      <c r="AK26" s="107"/>
      <c r="AL26" s="109">
        <v>10</v>
      </c>
      <c r="AM26" s="107">
        <v>6.5961538461538458</v>
      </c>
      <c r="AN26" s="107">
        <v>0</v>
      </c>
      <c r="AO26" s="107">
        <v>0</v>
      </c>
      <c r="AP26" s="107">
        <v>0</v>
      </c>
      <c r="AQ26" s="107">
        <v>0</v>
      </c>
      <c r="AR26" s="107">
        <v>14.134615384615383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216.36538461538461</v>
      </c>
      <c r="AY26" s="108"/>
      <c r="AZ26" s="110">
        <v>45048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6</v>
      </c>
      <c r="BF26" s="117"/>
      <c r="BG26" s="117"/>
      <c r="BH26" s="108">
        <v>0</v>
      </c>
      <c r="BI26" s="108">
        <v>222.37</v>
      </c>
      <c r="BJ26" s="108"/>
      <c r="BK26" s="111">
        <v>1</v>
      </c>
      <c r="BL26" s="111">
        <v>0</v>
      </c>
      <c r="BM26" s="108">
        <v>37.5</v>
      </c>
      <c r="BN26" s="108">
        <v>180.42772745250849</v>
      </c>
      <c r="BO26" s="112">
        <v>913051.22</v>
      </c>
      <c r="BP26" s="112">
        <v>150000</v>
      </c>
      <c r="BQ26" s="112">
        <v>740836.24891999993</v>
      </c>
      <c r="BR26" s="112" t="s">
        <v>1297</v>
      </c>
      <c r="BS26" s="112">
        <v>0</v>
      </c>
      <c r="BT26" s="112">
        <v>0</v>
      </c>
      <c r="BU26" s="113" t="s">
        <v>1297</v>
      </c>
      <c r="BV26" s="108">
        <v>0</v>
      </c>
      <c r="BW26" s="117">
        <v>34.938000000000002</v>
      </c>
      <c r="BX26" s="117">
        <v>12.75</v>
      </c>
      <c r="BY26" s="117"/>
      <c r="BZ26" s="117">
        <v>90.23</v>
      </c>
      <c r="CA26" s="117"/>
      <c r="CB26" s="202">
        <v>5.4</v>
      </c>
      <c r="CC26" s="117">
        <v>1</v>
      </c>
      <c r="CD26" s="108">
        <v>173.42</v>
      </c>
      <c r="CE26" s="114">
        <v>173</v>
      </c>
      <c r="CF26" s="115">
        <v>1700</v>
      </c>
      <c r="CG26" s="116"/>
      <c r="CI26" s="119">
        <v>1</v>
      </c>
      <c r="CJ26" s="119">
        <v>1</v>
      </c>
      <c r="CK26" s="119">
        <v>1</v>
      </c>
      <c r="CL26" s="119">
        <v>0</v>
      </c>
      <c r="CM26" s="119">
        <v>0</v>
      </c>
      <c r="CN26" s="119">
        <v>3</v>
      </c>
      <c r="CO26" s="119">
        <v>0</v>
      </c>
      <c r="CP26" s="119">
        <v>1</v>
      </c>
      <c r="CQ26" s="119">
        <v>1</v>
      </c>
      <c r="CR26" s="119">
        <v>2</v>
      </c>
      <c r="CT26" s="127">
        <v>0</v>
      </c>
      <c r="CU26" s="128"/>
      <c r="CV26" s="129">
        <v>0</v>
      </c>
      <c r="CW26" s="129" t="s">
        <v>529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14.134615384615383</v>
      </c>
      <c r="DL26" s="118">
        <v>0</v>
      </c>
      <c r="DM26" s="118">
        <v>0</v>
      </c>
      <c r="DO26" s="197">
        <v>0</v>
      </c>
      <c r="DP26" s="197">
        <v>0</v>
      </c>
      <c r="DQ26" s="198">
        <v>270.05799999999999</v>
      </c>
      <c r="DR26" s="197">
        <v>1110748.554</v>
      </c>
      <c r="DS26" s="197">
        <v>1110748.554</v>
      </c>
      <c r="DT26" s="200">
        <v>5.4</v>
      </c>
      <c r="DU26" s="118">
        <v>22214.971079999999</v>
      </c>
    </row>
    <row r="27" spans="1:125" s="118" customFormat="1" ht="33" customHeight="1" thickBot="1">
      <c r="A27" s="22">
        <v>16</v>
      </c>
      <c r="B27" s="80" t="s">
        <v>382</v>
      </c>
      <c r="C27" s="80" t="s">
        <v>1230</v>
      </c>
      <c r="D27" s="80" t="s">
        <v>853</v>
      </c>
      <c r="E27" s="80" t="s">
        <v>854</v>
      </c>
      <c r="F27" s="103" t="s">
        <v>235</v>
      </c>
      <c r="G27" s="80" t="s">
        <v>1068</v>
      </c>
      <c r="H27" s="104">
        <v>45078</v>
      </c>
      <c r="I27" s="105">
        <v>204</v>
      </c>
      <c r="J27" s="106">
        <v>26</v>
      </c>
      <c r="K27" s="106">
        <v>0</v>
      </c>
      <c r="L27" s="106">
        <v>0</v>
      </c>
      <c r="M27" s="106">
        <v>0</v>
      </c>
      <c r="N27" s="106">
        <v>26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204</v>
      </c>
      <c r="AH27" s="108">
        <v>204</v>
      </c>
      <c r="AI27" s="107"/>
      <c r="AJ27" s="107">
        <v>204</v>
      </c>
      <c r="AK27" s="107"/>
      <c r="AL27" s="109">
        <v>10</v>
      </c>
      <c r="AM27" s="107">
        <v>7</v>
      </c>
      <c r="AN27" s="107">
        <v>0</v>
      </c>
      <c r="AO27" s="107">
        <v>0</v>
      </c>
      <c r="AP27" s="107">
        <v>0</v>
      </c>
      <c r="AQ27" s="107">
        <v>0</v>
      </c>
      <c r="AR27" s="107">
        <v>14.999999999999998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229</v>
      </c>
      <c r="AY27" s="108"/>
      <c r="AZ27" s="110">
        <v>45078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6</v>
      </c>
      <c r="BF27" s="117"/>
      <c r="BG27" s="117"/>
      <c r="BH27" s="108">
        <v>12</v>
      </c>
      <c r="BI27" s="108">
        <v>247</v>
      </c>
      <c r="BJ27" s="108"/>
      <c r="BK27" s="111">
        <v>1</v>
      </c>
      <c r="BL27" s="111">
        <v>2</v>
      </c>
      <c r="BM27" s="108">
        <v>112.5</v>
      </c>
      <c r="BN27" s="108">
        <v>131.55918168533853</v>
      </c>
      <c r="BO27" s="112">
        <v>1014182</v>
      </c>
      <c r="BP27" s="112">
        <v>450000</v>
      </c>
      <c r="BQ27" s="112">
        <v>540182</v>
      </c>
      <c r="BR27" s="112" t="s">
        <v>1297</v>
      </c>
      <c r="BS27" s="112">
        <v>0</v>
      </c>
      <c r="BT27" s="112">
        <v>0</v>
      </c>
      <c r="BU27" s="113" t="s">
        <v>1297</v>
      </c>
      <c r="BV27" s="108">
        <v>0</v>
      </c>
      <c r="BW27" s="117">
        <v>38.177</v>
      </c>
      <c r="BX27" s="117">
        <v>13.5</v>
      </c>
      <c r="BY27" s="117"/>
      <c r="BZ27" s="117">
        <v>102</v>
      </c>
      <c r="CA27" s="117"/>
      <c r="CB27" s="202">
        <v>5.83</v>
      </c>
      <c r="CC27" s="117">
        <v>1</v>
      </c>
      <c r="CD27" s="108">
        <v>189.85</v>
      </c>
      <c r="CE27" s="114">
        <v>189</v>
      </c>
      <c r="CF27" s="115">
        <v>3400</v>
      </c>
      <c r="CG27" s="116"/>
      <c r="CI27" s="119">
        <v>1</v>
      </c>
      <c r="CJ27" s="119">
        <v>1</v>
      </c>
      <c r="CK27" s="119">
        <v>1</v>
      </c>
      <c r="CL27" s="119">
        <v>1</v>
      </c>
      <c r="CM27" s="119">
        <v>1</v>
      </c>
      <c r="CN27" s="119">
        <v>4</v>
      </c>
      <c r="CO27" s="119">
        <v>1</v>
      </c>
      <c r="CP27" s="119">
        <v>1</v>
      </c>
      <c r="CQ27" s="119">
        <v>0</v>
      </c>
      <c r="CR27" s="119">
        <v>4</v>
      </c>
      <c r="CT27" s="127">
        <v>0</v>
      </c>
      <c r="CU27" s="128"/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14.999999999999998</v>
      </c>
      <c r="DL27" s="118">
        <v>0</v>
      </c>
      <c r="DM27" s="118">
        <v>0</v>
      </c>
      <c r="DO27" s="197">
        <v>0</v>
      </c>
      <c r="DP27" s="197">
        <v>0</v>
      </c>
      <c r="DQ27" s="198">
        <v>298.67700000000002</v>
      </c>
      <c r="DR27" s="197">
        <v>1228458.5010000002</v>
      </c>
      <c r="DS27" s="197">
        <v>1200000</v>
      </c>
      <c r="DT27" s="200">
        <v>5.83</v>
      </c>
      <c r="DU27" s="118">
        <v>24000</v>
      </c>
    </row>
    <row r="28" spans="1:125" s="118" customFormat="1" ht="33" customHeight="1" thickBot="1">
      <c r="A28" s="22">
        <v>17</v>
      </c>
      <c r="B28" s="80" t="s">
        <v>383</v>
      </c>
      <c r="C28" s="80" t="s">
        <v>1232</v>
      </c>
      <c r="D28" s="80" t="s">
        <v>857</v>
      </c>
      <c r="E28" s="80" t="s">
        <v>858</v>
      </c>
      <c r="F28" s="103" t="s">
        <v>235</v>
      </c>
      <c r="G28" s="80" t="s">
        <v>1068</v>
      </c>
      <c r="H28" s="104">
        <v>45078</v>
      </c>
      <c r="I28" s="105">
        <v>204</v>
      </c>
      <c r="J28" s="106">
        <v>26</v>
      </c>
      <c r="K28" s="106">
        <v>0</v>
      </c>
      <c r="L28" s="106">
        <v>0</v>
      </c>
      <c r="M28" s="106">
        <v>0</v>
      </c>
      <c r="N28" s="106">
        <v>25</v>
      </c>
      <c r="O28" s="106">
        <v>1</v>
      </c>
      <c r="P28" s="106">
        <v>0</v>
      </c>
      <c r="Q28" s="106">
        <v>0</v>
      </c>
      <c r="R28" s="106" t="s">
        <v>525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7.8461538461538458</v>
      </c>
      <c r="AF28" s="108">
        <v>0</v>
      </c>
      <c r="AG28" s="108">
        <v>196.15384615384613</v>
      </c>
      <c r="AH28" s="108">
        <v>203.99999999999997</v>
      </c>
      <c r="AI28" s="107"/>
      <c r="AJ28" s="107">
        <v>203.99999999999997</v>
      </c>
      <c r="AK28" s="107"/>
      <c r="AL28" s="109">
        <v>10</v>
      </c>
      <c r="AM28" s="107">
        <v>6.7307692307692308</v>
      </c>
      <c r="AN28" s="107">
        <v>0</v>
      </c>
      <c r="AO28" s="107">
        <v>0</v>
      </c>
      <c r="AP28" s="107">
        <v>0</v>
      </c>
      <c r="AQ28" s="107">
        <v>0</v>
      </c>
      <c r="AR28" s="107">
        <v>14.999999999999998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228.99999999999997</v>
      </c>
      <c r="AY28" s="108"/>
      <c r="AZ28" s="110">
        <v>45078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6</v>
      </c>
      <c r="BF28" s="117"/>
      <c r="BG28" s="117"/>
      <c r="BH28" s="108">
        <v>32</v>
      </c>
      <c r="BI28" s="108">
        <v>267</v>
      </c>
      <c r="BJ28" s="108"/>
      <c r="BK28" s="111">
        <v>1</v>
      </c>
      <c r="BL28" s="111">
        <v>1</v>
      </c>
      <c r="BM28" s="108">
        <v>75</v>
      </c>
      <c r="BN28" s="108">
        <v>188.09108621529469</v>
      </c>
      <c r="BO28" s="112">
        <v>1096302</v>
      </c>
      <c r="BP28" s="112">
        <v>300000</v>
      </c>
      <c r="BQ28" s="112">
        <v>772302</v>
      </c>
      <c r="BR28" s="112" t="s">
        <v>1297</v>
      </c>
      <c r="BS28" s="112">
        <v>0</v>
      </c>
      <c r="BT28" s="112">
        <v>0</v>
      </c>
      <c r="BU28" s="113" t="s">
        <v>1297</v>
      </c>
      <c r="BV28" s="108">
        <v>0</v>
      </c>
      <c r="BW28" s="117">
        <v>40.25800000000001</v>
      </c>
      <c r="BX28" s="117">
        <v>13</v>
      </c>
      <c r="BY28" s="117"/>
      <c r="BZ28" s="117">
        <v>102</v>
      </c>
      <c r="CA28" s="117"/>
      <c r="CB28" s="202">
        <v>5.83</v>
      </c>
      <c r="CC28" s="117">
        <v>1</v>
      </c>
      <c r="CD28" s="108">
        <v>211.43</v>
      </c>
      <c r="CE28" s="114">
        <v>211</v>
      </c>
      <c r="CF28" s="115">
        <v>1700</v>
      </c>
      <c r="CG28" s="116"/>
      <c r="CI28" s="119">
        <v>2</v>
      </c>
      <c r="CJ28" s="119">
        <v>0</v>
      </c>
      <c r="CK28" s="119">
        <v>0</v>
      </c>
      <c r="CL28" s="119">
        <v>1</v>
      </c>
      <c r="CM28" s="119">
        <v>0</v>
      </c>
      <c r="CN28" s="119">
        <v>1</v>
      </c>
      <c r="CO28" s="119">
        <v>0</v>
      </c>
      <c r="CP28" s="119">
        <v>1</v>
      </c>
      <c r="CQ28" s="119">
        <v>1</v>
      </c>
      <c r="CR28" s="119">
        <v>2</v>
      </c>
      <c r="CT28" s="127">
        <v>0</v>
      </c>
      <c r="CU28" s="128"/>
      <c r="CV28" s="129">
        <v>0</v>
      </c>
      <c r="CW28" s="129">
        <v>0</v>
      </c>
      <c r="CX28" s="129" t="s">
        <v>525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14.999999999999998</v>
      </c>
      <c r="DL28" s="118">
        <v>1</v>
      </c>
      <c r="DM28" s="118">
        <v>0.57692307692307687</v>
      </c>
      <c r="DO28" s="197">
        <v>0</v>
      </c>
      <c r="DP28" s="197">
        <v>0</v>
      </c>
      <c r="DQ28" s="198">
        <v>320.25800000000004</v>
      </c>
      <c r="DR28" s="197">
        <v>1317221.1540000001</v>
      </c>
      <c r="DS28" s="197">
        <v>1200000</v>
      </c>
      <c r="DT28" s="200">
        <v>5.83</v>
      </c>
      <c r="DU28" s="118">
        <v>24000</v>
      </c>
    </row>
    <row r="29" spans="1:125" s="118" customFormat="1" ht="33" customHeight="1" thickBot="1">
      <c r="A29" s="22">
        <v>18</v>
      </c>
      <c r="B29" s="80" t="s">
        <v>384</v>
      </c>
      <c r="C29" s="80" t="s">
        <v>1233</v>
      </c>
      <c r="D29" s="80" t="s">
        <v>859</v>
      </c>
      <c r="E29" s="80" t="s">
        <v>860</v>
      </c>
      <c r="F29" s="103" t="s">
        <v>235</v>
      </c>
      <c r="G29" s="80" t="s">
        <v>1068</v>
      </c>
      <c r="H29" s="104">
        <v>45086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26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204</v>
      </c>
      <c r="AH29" s="108">
        <v>204</v>
      </c>
      <c r="AI29" s="107"/>
      <c r="AJ29" s="107">
        <v>204</v>
      </c>
      <c r="AK29" s="107"/>
      <c r="AL29" s="109">
        <v>10</v>
      </c>
      <c r="AM29" s="107">
        <v>7</v>
      </c>
      <c r="AN29" s="107">
        <v>0</v>
      </c>
      <c r="AO29" s="107">
        <v>0</v>
      </c>
      <c r="AP29" s="107">
        <v>0</v>
      </c>
      <c r="AQ29" s="107">
        <v>0</v>
      </c>
      <c r="AR29" s="107">
        <v>14.999999999999998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229</v>
      </c>
      <c r="AY29" s="108"/>
      <c r="AZ29" s="110">
        <v>45086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6</v>
      </c>
      <c r="BF29" s="117"/>
      <c r="BG29" s="117"/>
      <c r="BH29" s="108">
        <v>0</v>
      </c>
      <c r="BI29" s="108">
        <v>235</v>
      </c>
      <c r="BJ29" s="108"/>
      <c r="BK29" s="111">
        <v>1</v>
      </c>
      <c r="BL29" s="111">
        <v>1</v>
      </c>
      <c r="BM29" s="108">
        <v>75</v>
      </c>
      <c r="BN29" s="108">
        <v>156.95771797369704</v>
      </c>
      <c r="BO29" s="112">
        <v>964910</v>
      </c>
      <c r="BP29" s="112">
        <v>300000</v>
      </c>
      <c r="BQ29" s="112">
        <v>644468.39</v>
      </c>
      <c r="BR29" s="112" t="s">
        <v>1297</v>
      </c>
      <c r="BS29" s="112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13.5</v>
      </c>
      <c r="BY29" s="117"/>
      <c r="BZ29" s="117">
        <v>102</v>
      </c>
      <c r="CA29" s="117"/>
      <c r="CB29" s="202">
        <v>4.97</v>
      </c>
      <c r="CC29" s="117">
        <v>1</v>
      </c>
      <c r="CD29" s="108">
        <v>140.53</v>
      </c>
      <c r="CE29" s="114">
        <v>140</v>
      </c>
      <c r="CF29" s="115">
        <v>2100</v>
      </c>
      <c r="CG29" s="116"/>
      <c r="CI29" s="119">
        <v>1</v>
      </c>
      <c r="CJ29" s="119">
        <v>0</v>
      </c>
      <c r="CK29" s="119">
        <v>2</v>
      </c>
      <c r="CL29" s="119">
        <v>0</v>
      </c>
      <c r="CM29" s="119">
        <v>0</v>
      </c>
      <c r="CN29" s="119">
        <v>0</v>
      </c>
      <c r="CO29" s="119">
        <v>1</v>
      </c>
      <c r="CP29" s="119">
        <v>0</v>
      </c>
      <c r="CQ29" s="119">
        <v>0</v>
      </c>
      <c r="CR29" s="119">
        <v>1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0</v>
      </c>
      <c r="DI29" s="80">
        <v>0</v>
      </c>
      <c r="DJ29" s="80">
        <v>0</v>
      </c>
      <c r="DK29" s="191">
        <v>14.999999999999998</v>
      </c>
      <c r="DL29" s="118">
        <v>0</v>
      </c>
      <c r="DM29" s="118">
        <v>0</v>
      </c>
      <c r="DO29" s="197">
        <v>0</v>
      </c>
      <c r="DP29" s="197">
        <v>0</v>
      </c>
      <c r="DQ29" s="198">
        <v>248.5</v>
      </c>
      <c r="DR29" s="197">
        <v>1022080.5</v>
      </c>
      <c r="DS29" s="197">
        <v>1022080.5</v>
      </c>
      <c r="DT29" s="200">
        <v>4.97</v>
      </c>
      <c r="DU29" s="118">
        <v>20441.61</v>
      </c>
    </row>
    <row r="30" spans="1:125" s="118" customFormat="1" ht="33" customHeight="1" thickBot="1">
      <c r="A30" s="22">
        <v>19</v>
      </c>
      <c r="B30" s="80" t="s">
        <v>385</v>
      </c>
      <c r="C30" s="80" t="s">
        <v>1235</v>
      </c>
      <c r="D30" s="80" t="s">
        <v>867</v>
      </c>
      <c r="E30" s="80" t="s">
        <v>868</v>
      </c>
      <c r="F30" s="103" t="s">
        <v>235</v>
      </c>
      <c r="G30" s="80" t="s">
        <v>1068</v>
      </c>
      <c r="H30" s="104">
        <v>45120</v>
      </c>
      <c r="I30" s="105">
        <v>204</v>
      </c>
      <c r="J30" s="106">
        <v>26</v>
      </c>
      <c r="K30" s="106">
        <v>0</v>
      </c>
      <c r="L30" s="106">
        <v>0</v>
      </c>
      <c r="M30" s="106">
        <v>0</v>
      </c>
      <c r="N30" s="106">
        <v>25.5</v>
      </c>
      <c r="O30" s="106">
        <v>0.5</v>
      </c>
      <c r="P30" s="106">
        <v>0</v>
      </c>
      <c r="Q30" s="106">
        <v>0</v>
      </c>
      <c r="R30" s="106" t="s">
        <v>524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3.9230769230769229</v>
      </c>
      <c r="AF30" s="108">
        <v>0</v>
      </c>
      <c r="AG30" s="108">
        <v>200.07692307692307</v>
      </c>
      <c r="AH30" s="108">
        <v>204</v>
      </c>
      <c r="AI30" s="107"/>
      <c r="AJ30" s="107">
        <v>204</v>
      </c>
      <c r="AK30" s="107"/>
      <c r="AL30" s="109">
        <v>10</v>
      </c>
      <c r="AM30" s="107">
        <v>6.865384615384615</v>
      </c>
      <c r="AN30" s="107">
        <v>0</v>
      </c>
      <c r="AO30" s="107">
        <v>0</v>
      </c>
      <c r="AP30" s="107">
        <v>0</v>
      </c>
      <c r="AQ30" s="107">
        <v>0</v>
      </c>
      <c r="AR30" s="107">
        <v>14.71153846153846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228.71153846153845</v>
      </c>
      <c r="AY30" s="108"/>
      <c r="AZ30" s="110">
        <v>45120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6</v>
      </c>
      <c r="BF30" s="117"/>
      <c r="BG30" s="117"/>
      <c r="BH30" s="108">
        <v>0</v>
      </c>
      <c r="BI30" s="108">
        <v>234.71</v>
      </c>
      <c r="BJ30" s="108"/>
      <c r="BK30" s="111" t="s">
        <v>525</v>
      </c>
      <c r="BL30" s="111" t="s">
        <v>527</v>
      </c>
      <c r="BM30" s="108">
        <v>112.5</v>
      </c>
      <c r="BN30" s="108">
        <v>120.14663185582076</v>
      </c>
      <c r="BO30" s="112">
        <v>963719.26</v>
      </c>
      <c r="BP30" s="112">
        <v>450000</v>
      </c>
      <c r="BQ30" s="112">
        <v>493322.07040000003</v>
      </c>
      <c r="BR30" s="112" t="s">
        <v>1297</v>
      </c>
      <c r="BS30" s="112">
        <v>0</v>
      </c>
      <c r="BT30" s="112">
        <v>0</v>
      </c>
      <c r="BU30" s="113" t="s">
        <v>1297</v>
      </c>
      <c r="BV30" s="108">
        <v>0</v>
      </c>
      <c r="BW30" s="117">
        <v>0</v>
      </c>
      <c r="BX30" s="117">
        <v>13.25</v>
      </c>
      <c r="BY30" s="117"/>
      <c r="BZ30" s="117">
        <v>102</v>
      </c>
      <c r="CA30" s="117"/>
      <c r="CB30" s="202">
        <v>4.95</v>
      </c>
      <c r="CC30" s="117">
        <v>1</v>
      </c>
      <c r="CD30" s="108">
        <v>140.01</v>
      </c>
      <c r="CE30" s="114">
        <v>140</v>
      </c>
      <c r="CF30" s="115">
        <v>0</v>
      </c>
      <c r="CG30" s="116"/>
      <c r="CI30" s="119">
        <v>1</v>
      </c>
      <c r="CJ30" s="119">
        <v>0</v>
      </c>
      <c r="CK30" s="119">
        <v>2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T30" s="127">
        <v>0</v>
      </c>
      <c r="CU30" s="128"/>
      <c r="CV30" s="129">
        <v>0</v>
      </c>
      <c r="CW30" s="129">
        <v>0</v>
      </c>
      <c r="CX30" s="129" t="s">
        <v>524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14.71153846153846</v>
      </c>
      <c r="DL30" s="118">
        <v>0</v>
      </c>
      <c r="DM30" s="118">
        <v>0</v>
      </c>
      <c r="DO30" s="197">
        <v>0</v>
      </c>
      <c r="DP30" s="197">
        <v>0</v>
      </c>
      <c r="DQ30" s="198">
        <v>247.96</v>
      </c>
      <c r="DR30" s="197">
        <v>1019859.48</v>
      </c>
      <c r="DS30" s="197">
        <v>1019859.48</v>
      </c>
      <c r="DT30" s="200">
        <v>4.95</v>
      </c>
      <c r="DU30" s="118">
        <v>20397.189600000002</v>
      </c>
    </row>
    <row r="31" spans="1:125" s="118" customFormat="1" ht="33" customHeight="1" thickBot="1">
      <c r="A31" s="22">
        <v>20</v>
      </c>
      <c r="B31" s="80" t="s">
        <v>386</v>
      </c>
      <c r="C31" s="80" t="s">
        <v>1241</v>
      </c>
      <c r="D31" s="80" t="s">
        <v>883</v>
      </c>
      <c r="E31" s="80" t="s">
        <v>884</v>
      </c>
      <c r="F31" s="103" t="s">
        <v>235</v>
      </c>
      <c r="G31" s="80" t="s">
        <v>1068</v>
      </c>
      <c r="H31" s="104">
        <v>45153</v>
      </c>
      <c r="I31" s="105">
        <v>204</v>
      </c>
      <c r="J31" s="106">
        <v>26</v>
      </c>
      <c r="K31" s="106">
        <v>0</v>
      </c>
      <c r="L31" s="106">
        <v>0</v>
      </c>
      <c r="M31" s="106">
        <v>0</v>
      </c>
      <c r="N31" s="106">
        <v>26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204</v>
      </c>
      <c r="AH31" s="108">
        <v>204</v>
      </c>
      <c r="AI31" s="107"/>
      <c r="AJ31" s="107">
        <v>204</v>
      </c>
      <c r="AK31" s="107"/>
      <c r="AL31" s="109">
        <v>10</v>
      </c>
      <c r="AM31" s="107">
        <v>7</v>
      </c>
      <c r="AN31" s="107">
        <v>0</v>
      </c>
      <c r="AO31" s="107">
        <v>0</v>
      </c>
      <c r="AP31" s="107">
        <v>0</v>
      </c>
      <c r="AQ31" s="107">
        <v>0</v>
      </c>
      <c r="AR31" s="107">
        <v>14.999999999999998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229</v>
      </c>
      <c r="AY31" s="108"/>
      <c r="AZ31" s="110">
        <v>45153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3</v>
      </c>
      <c r="BF31" s="117"/>
      <c r="BG31" s="117"/>
      <c r="BH31" s="108">
        <v>0</v>
      </c>
      <c r="BI31" s="108">
        <v>232</v>
      </c>
      <c r="BJ31" s="108"/>
      <c r="BK31" s="111">
        <v>1</v>
      </c>
      <c r="BL31" s="111">
        <v>1</v>
      </c>
      <c r="BM31" s="108">
        <v>75</v>
      </c>
      <c r="BN31" s="108">
        <v>153.30598878226985</v>
      </c>
      <c r="BO31" s="112">
        <v>952592</v>
      </c>
      <c r="BP31" s="112">
        <v>300000</v>
      </c>
      <c r="BQ31" s="112">
        <v>629474.38994000002</v>
      </c>
      <c r="BR31" s="112" t="s">
        <v>1297</v>
      </c>
      <c r="BS31" s="112">
        <v>0</v>
      </c>
      <c r="BT31" s="112">
        <v>0</v>
      </c>
      <c r="BU31" s="113" t="s">
        <v>1297</v>
      </c>
      <c r="BV31" s="108">
        <v>0</v>
      </c>
      <c r="BW31" s="117">
        <v>35.530999999999999</v>
      </c>
      <c r="BX31" s="117">
        <v>13.5</v>
      </c>
      <c r="BY31" s="117"/>
      <c r="BZ31" s="117">
        <v>102</v>
      </c>
      <c r="CA31" s="117"/>
      <c r="CB31" s="202">
        <v>5.62</v>
      </c>
      <c r="CC31" s="117">
        <v>1</v>
      </c>
      <c r="CD31" s="108">
        <v>172.41</v>
      </c>
      <c r="CE31" s="114">
        <v>172</v>
      </c>
      <c r="CF31" s="115">
        <v>1600</v>
      </c>
      <c r="CG31" s="116"/>
      <c r="CI31" s="119">
        <v>1</v>
      </c>
      <c r="CJ31" s="119">
        <v>1</v>
      </c>
      <c r="CK31" s="119">
        <v>1</v>
      </c>
      <c r="CL31" s="119">
        <v>0</v>
      </c>
      <c r="CM31" s="119">
        <v>0</v>
      </c>
      <c r="CN31" s="119">
        <v>2</v>
      </c>
      <c r="CO31" s="119">
        <v>0</v>
      </c>
      <c r="CP31" s="119">
        <v>1</v>
      </c>
      <c r="CQ31" s="119">
        <v>1</v>
      </c>
      <c r="CR31" s="119">
        <v>1</v>
      </c>
      <c r="CT31" s="127">
        <v>0</v>
      </c>
      <c r="CU31" s="128"/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0</v>
      </c>
      <c r="DI31" s="80">
        <v>0</v>
      </c>
      <c r="DJ31" s="80">
        <v>0</v>
      </c>
      <c r="DK31" s="191">
        <v>14.999999999999998</v>
      </c>
      <c r="DL31" s="118">
        <v>0</v>
      </c>
      <c r="DM31" s="118">
        <v>0</v>
      </c>
      <c r="DO31" s="197">
        <v>0</v>
      </c>
      <c r="DP31" s="197">
        <v>0</v>
      </c>
      <c r="DQ31" s="198">
        <v>281.03100000000001</v>
      </c>
      <c r="DR31" s="197">
        <v>1155880.503</v>
      </c>
      <c r="DS31" s="197">
        <v>1155880.503</v>
      </c>
      <c r="DT31" s="200">
        <v>5.62</v>
      </c>
      <c r="DU31" s="118">
        <v>23117.610060000003</v>
      </c>
    </row>
    <row r="32" spans="1:125" s="118" customFormat="1" ht="33" customHeight="1" thickBot="1">
      <c r="A32" s="22">
        <v>21</v>
      </c>
      <c r="B32" s="80" t="s">
        <v>387</v>
      </c>
      <c r="C32" s="80" t="s">
        <v>1242</v>
      </c>
      <c r="D32" s="80" t="s">
        <v>885</v>
      </c>
      <c r="E32" s="80" t="s">
        <v>886</v>
      </c>
      <c r="F32" s="103" t="s">
        <v>235</v>
      </c>
      <c r="G32" s="80" t="s">
        <v>1068</v>
      </c>
      <c r="H32" s="104">
        <v>45153</v>
      </c>
      <c r="I32" s="105">
        <v>204</v>
      </c>
      <c r="J32" s="106">
        <v>26</v>
      </c>
      <c r="K32" s="106">
        <v>1</v>
      </c>
      <c r="L32" s="106">
        <v>0</v>
      </c>
      <c r="M32" s="106">
        <v>0</v>
      </c>
      <c r="N32" s="106">
        <v>25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196.15384615384613</v>
      </c>
      <c r="AH32" s="108">
        <v>196.15384615384613</v>
      </c>
      <c r="AI32" s="107"/>
      <c r="AJ32" s="107">
        <v>196.15384615384613</v>
      </c>
      <c r="AK32" s="107"/>
      <c r="AL32" s="109">
        <v>10</v>
      </c>
      <c r="AM32" s="107">
        <v>6.7307692307692308</v>
      </c>
      <c r="AN32" s="107">
        <v>0</v>
      </c>
      <c r="AO32" s="107">
        <v>0</v>
      </c>
      <c r="AP32" s="107">
        <v>0</v>
      </c>
      <c r="AQ32" s="107">
        <v>0</v>
      </c>
      <c r="AR32" s="107">
        <v>14.423076923076922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220.57692307692307</v>
      </c>
      <c r="AY32" s="108"/>
      <c r="AZ32" s="110">
        <v>45153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3</v>
      </c>
      <c r="BF32" s="117"/>
      <c r="BG32" s="117"/>
      <c r="BH32" s="108">
        <v>0</v>
      </c>
      <c r="BI32" s="108">
        <v>223.58</v>
      </c>
      <c r="BJ32" s="108"/>
      <c r="BK32" s="111">
        <v>1</v>
      </c>
      <c r="BL32" s="111">
        <v>1</v>
      </c>
      <c r="BM32" s="108">
        <v>75</v>
      </c>
      <c r="BN32" s="108">
        <v>145.05521679493427</v>
      </c>
      <c r="BO32" s="112">
        <v>918019.4800000001</v>
      </c>
      <c r="BP32" s="112">
        <v>300000</v>
      </c>
      <c r="BQ32" s="112">
        <v>595596.72016000014</v>
      </c>
      <c r="BR32" s="112" t="s">
        <v>1297</v>
      </c>
      <c r="BS32" s="112">
        <v>0</v>
      </c>
      <c r="BT32" s="112">
        <v>0</v>
      </c>
      <c r="BU32" s="113" t="s">
        <v>1297</v>
      </c>
      <c r="BV32" s="108">
        <v>0</v>
      </c>
      <c r="BW32" s="117">
        <v>36.004000000000005</v>
      </c>
      <c r="BX32" s="117">
        <v>13</v>
      </c>
      <c r="BY32" s="117"/>
      <c r="BZ32" s="117">
        <v>102</v>
      </c>
      <c r="CA32" s="117"/>
      <c r="CB32" s="202">
        <v>5.45</v>
      </c>
      <c r="CC32" s="117">
        <v>1</v>
      </c>
      <c r="CD32" s="108">
        <v>164.13</v>
      </c>
      <c r="CE32" s="114">
        <v>164</v>
      </c>
      <c r="CF32" s="115">
        <v>500</v>
      </c>
      <c r="CG32" s="116"/>
      <c r="CI32" s="119">
        <v>1</v>
      </c>
      <c r="CJ32" s="119">
        <v>1</v>
      </c>
      <c r="CK32" s="119">
        <v>0</v>
      </c>
      <c r="CL32" s="119">
        <v>1</v>
      </c>
      <c r="CM32" s="119">
        <v>0</v>
      </c>
      <c r="CN32" s="119">
        <v>4</v>
      </c>
      <c r="CO32" s="119">
        <v>0</v>
      </c>
      <c r="CP32" s="119">
        <v>0</v>
      </c>
      <c r="CQ32" s="119">
        <v>1</v>
      </c>
      <c r="CR32" s="119">
        <v>0</v>
      </c>
      <c r="CT32" s="127">
        <v>0</v>
      </c>
      <c r="CU32" s="128"/>
      <c r="CV32" s="129">
        <v>0</v>
      </c>
      <c r="CW32" s="129" t="s">
        <v>525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14.423076923076922</v>
      </c>
      <c r="DL32" s="118">
        <v>0</v>
      </c>
      <c r="DM32" s="118">
        <v>0</v>
      </c>
      <c r="DO32" s="197">
        <v>0</v>
      </c>
      <c r="DP32" s="197">
        <v>0</v>
      </c>
      <c r="DQ32" s="198">
        <v>272.584</v>
      </c>
      <c r="DR32" s="197">
        <v>1121137.9920000001</v>
      </c>
      <c r="DS32" s="197">
        <v>1121137.9920000001</v>
      </c>
      <c r="DT32" s="200">
        <v>5.45</v>
      </c>
      <c r="DU32" s="118">
        <v>22422.759840000002</v>
      </c>
    </row>
    <row r="33" spans="1:125" s="118" customFormat="1" ht="33" customHeight="1" thickBot="1">
      <c r="A33" s="22">
        <v>22</v>
      </c>
      <c r="B33" s="80" t="s">
        <v>388</v>
      </c>
      <c r="C33" s="80" t="s">
        <v>1249</v>
      </c>
      <c r="D33" s="80" t="s">
        <v>899</v>
      </c>
      <c r="E33" s="80" t="s">
        <v>900</v>
      </c>
      <c r="F33" s="103" t="s">
        <v>235</v>
      </c>
      <c r="G33" s="80" t="s">
        <v>1068</v>
      </c>
      <c r="H33" s="104">
        <v>45201</v>
      </c>
      <c r="I33" s="105">
        <v>204</v>
      </c>
      <c r="J33" s="106">
        <v>26</v>
      </c>
      <c r="K33" s="106">
        <v>0</v>
      </c>
      <c r="L33" s="106">
        <v>0</v>
      </c>
      <c r="M33" s="106">
        <v>0</v>
      </c>
      <c r="N33" s="106">
        <v>24.5</v>
      </c>
      <c r="O33" s="106">
        <v>1.5</v>
      </c>
      <c r="P33" s="106">
        <v>0</v>
      </c>
      <c r="Q33" s="106">
        <v>0</v>
      </c>
      <c r="R33" s="106" t="s">
        <v>529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11.769230769230768</v>
      </c>
      <c r="AF33" s="108">
        <v>0</v>
      </c>
      <c r="AG33" s="108">
        <v>192.23076923076923</v>
      </c>
      <c r="AH33" s="108">
        <v>204</v>
      </c>
      <c r="AI33" s="107"/>
      <c r="AJ33" s="107">
        <v>204</v>
      </c>
      <c r="AK33" s="107"/>
      <c r="AL33" s="109">
        <v>10</v>
      </c>
      <c r="AM33" s="107">
        <v>6.5961538461538458</v>
      </c>
      <c r="AN33" s="107">
        <v>0</v>
      </c>
      <c r="AO33" s="107">
        <v>0</v>
      </c>
      <c r="AP33" s="107">
        <v>0</v>
      </c>
      <c r="AQ33" s="107">
        <v>0</v>
      </c>
      <c r="AR33" s="107">
        <v>14.134615384615383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228.13461538461539</v>
      </c>
      <c r="AY33" s="108"/>
      <c r="AZ33" s="110">
        <v>45201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3</v>
      </c>
      <c r="BF33" s="117"/>
      <c r="BG33" s="117"/>
      <c r="BH33" s="108">
        <v>24</v>
      </c>
      <c r="BI33" s="108">
        <v>255.13</v>
      </c>
      <c r="BJ33" s="108"/>
      <c r="BK33" s="111" t="s">
        <v>525</v>
      </c>
      <c r="BL33" s="111" t="s">
        <v>525</v>
      </c>
      <c r="BM33" s="108">
        <v>75</v>
      </c>
      <c r="BN33" s="108">
        <v>176.69945718460789</v>
      </c>
      <c r="BO33" s="112">
        <v>1047563.78</v>
      </c>
      <c r="BP33" s="112">
        <v>300000</v>
      </c>
      <c r="BQ33" s="112">
        <v>725527.97120000003</v>
      </c>
      <c r="BR33" s="112" t="s">
        <v>1297</v>
      </c>
      <c r="BS33" s="112">
        <v>0</v>
      </c>
      <c r="BT33" s="112">
        <v>0</v>
      </c>
      <c r="BU33" s="113" t="s">
        <v>1297</v>
      </c>
      <c r="BV33" s="108">
        <v>0</v>
      </c>
      <c r="BW33" s="117">
        <v>0</v>
      </c>
      <c r="BX33" s="117">
        <v>12.75</v>
      </c>
      <c r="BY33" s="117"/>
      <c r="BZ33" s="117">
        <v>102</v>
      </c>
      <c r="CA33" s="117"/>
      <c r="CB33" s="202">
        <v>5.35</v>
      </c>
      <c r="CC33" s="117">
        <v>1</v>
      </c>
      <c r="CD33" s="108">
        <v>159.53</v>
      </c>
      <c r="CE33" s="114">
        <v>159</v>
      </c>
      <c r="CF33" s="115">
        <v>2100</v>
      </c>
      <c r="CG33" s="116"/>
      <c r="CI33" s="119">
        <v>1</v>
      </c>
      <c r="CJ33" s="119">
        <v>1</v>
      </c>
      <c r="CK33" s="119">
        <v>0</v>
      </c>
      <c r="CL33" s="119">
        <v>0</v>
      </c>
      <c r="CM33" s="119">
        <v>1</v>
      </c>
      <c r="CN33" s="119">
        <v>4</v>
      </c>
      <c r="CO33" s="119">
        <v>1</v>
      </c>
      <c r="CP33" s="119">
        <v>0</v>
      </c>
      <c r="CQ33" s="119">
        <v>0</v>
      </c>
      <c r="CR33" s="119">
        <v>1</v>
      </c>
      <c r="CT33" s="127">
        <v>0</v>
      </c>
      <c r="CU33" s="128"/>
      <c r="CV33" s="129">
        <v>0</v>
      </c>
      <c r="CW33" s="129">
        <v>0</v>
      </c>
      <c r="CX33" s="129" t="s">
        <v>529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0</v>
      </c>
      <c r="DJ33" s="80">
        <v>0</v>
      </c>
      <c r="DK33" s="191">
        <v>14.134615384615383</v>
      </c>
      <c r="DL33" s="118">
        <v>0</v>
      </c>
      <c r="DM33" s="118">
        <v>0</v>
      </c>
      <c r="DO33" s="197">
        <v>0</v>
      </c>
      <c r="DP33" s="197">
        <v>0</v>
      </c>
      <c r="DQ33" s="198">
        <v>267.88</v>
      </c>
      <c r="DR33" s="197">
        <v>1101790.44</v>
      </c>
      <c r="DS33" s="197">
        <v>1101790.44</v>
      </c>
      <c r="DT33" s="200">
        <v>5.35</v>
      </c>
      <c r="DU33" s="118">
        <v>22035.808799999999</v>
      </c>
    </row>
    <row r="34" spans="1:125" s="118" customFormat="1" ht="33" customHeight="1" thickBot="1">
      <c r="A34" s="22">
        <v>23</v>
      </c>
      <c r="B34" s="80" t="s">
        <v>389</v>
      </c>
      <c r="C34" s="80" t="s">
        <v>1254</v>
      </c>
      <c r="D34" s="80" t="s">
        <v>909</v>
      </c>
      <c r="E34" s="80" t="s">
        <v>910</v>
      </c>
      <c r="F34" s="103" t="s">
        <v>235</v>
      </c>
      <c r="G34" s="80" t="s">
        <v>224</v>
      </c>
      <c r="H34" s="104">
        <v>45226</v>
      </c>
      <c r="I34" s="105">
        <v>204</v>
      </c>
      <c r="J34" s="106">
        <v>26</v>
      </c>
      <c r="K34" s="106">
        <v>0</v>
      </c>
      <c r="L34" s="106">
        <v>0</v>
      </c>
      <c r="M34" s="106">
        <v>0</v>
      </c>
      <c r="N34" s="106">
        <v>24.5</v>
      </c>
      <c r="O34" s="106">
        <v>1.5</v>
      </c>
      <c r="P34" s="106">
        <v>0</v>
      </c>
      <c r="Q34" s="106">
        <v>0</v>
      </c>
      <c r="R34" s="106" t="s">
        <v>529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11.769230769230768</v>
      </c>
      <c r="AF34" s="108">
        <v>0</v>
      </c>
      <c r="AG34" s="108">
        <v>192.23076923076923</v>
      </c>
      <c r="AH34" s="108">
        <v>204</v>
      </c>
      <c r="AI34" s="107"/>
      <c r="AJ34" s="107">
        <v>204</v>
      </c>
      <c r="AK34" s="107"/>
      <c r="AL34" s="109">
        <v>10</v>
      </c>
      <c r="AM34" s="107">
        <v>6.5961538461538458</v>
      </c>
      <c r="AN34" s="107">
        <v>0</v>
      </c>
      <c r="AO34" s="107">
        <v>0</v>
      </c>
      <c r="AP34" s="107">
        <v>0</v>
      </c>
      <c r="AQ34" s="107">
        <v>0</v>
      </c>
      <c r="AR34" s="107">
        <v>14.134615384615383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228.13461538461539</v>
      </c>
      <c r="AY34" s="108"/>
      <c r="AZ34" s="110">
        <v>45226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3</v>
      </c>
      <c r="BF34" s="117"/>
      <c r="BG34" s="117"/>
      <c r="BH34" s="108">
        <v>0</v>
      </c>
      <c r="BI34" s="108">
        <v>231.13</v>
      </c>
      <c r="BJ34" s="108"/>
      <c r="BK34" s="111">
        <v>0</v>
      </c>
      <c r="BL34" s="111">
        <v>0</v>
      </c>
      <c r="BM34" s="108">
        <v>0</v>
      </c>
      <c r="BN34" s="108">
        <v>226.24408455918169</v>
      </c>
      <c r="BO34" s="112">
        <v>949019.78</v>
      </c>
      <c r="BP34" s="112">
        <v>0</v>
      </c>
      <c r="BQ34" s="112">
        <v>928958.21120000002</v>
      </c>
      <c r="BR34" s="112" t="s">
        <v>1297</v>
      </c>
      <c r="BS34" s="112">
        <v>0</v>
      </c>
      <c r="BT34" s="112">
        <v>0</v>
      </c>
      <c r="BU34" s="113" t="s">
        <v>1297</v>
      </c>
      <c r="BV34" s="108">
        <v>0</v>
      </c>
      <c r="BW34" s="117">
        <v>0</v>
      </c>
      <c r="BX34" s="117">
        <v>12.75</v>
      </c>
      <c r="BY34" s="117"/>
      <c r="BZ34" s="117">
        <v>102</v>
      </c>
      <c r="CA34" s="117"/>
      <c r="CB34" s="202">
        <v>4.87</v>
      </c>
      <c r="CC34" s="117">
        <v>1</v>
      </c>
      <c r="CD34" s="108">
        <v>136.01</v>
      </c>
      <c r="CE34" s="114">
        <v>136</v>
      </c>
      <c r="CF34" s="115">
        <v>0</v>
      </c>
      <c r="CG34" s="116"/>
      <c r="CI34" s="119">
        <v>1</v>
      </c>
      <c r="CJ34" s="119">
        <v>0</v>
      </c>
      <c r="CK34" s="119">
        <v>1</v>
      </c>
      <c r="CL34" s="119">
        <v>1</v>
      </c>
      <c r="CM34" s="119">
        <v>1</v>
      </c>
      <c r="CN34" s="119">
        <v>1</v>
      </c>
      <c r="CO34" s="119">
        <v>0</v>
      </c>
      <c r="CP34" s="119">
        <v>0</v>
      </c>
      <c r="CQ34" s="119">
        <v>0</v>
      </c>
      <c r="CR34" s="119">
        <v>0</v>
      </c>
      <c r="CT34" s="127">
        <v>0</v>
      </c>
      <c r="CU34" s="128"/>
      <c r="CV34" s="129">
        <v>0</v>
      </c>
      <c r="CW34" s="129">
        <v>0</v>
      </c>
      <c r="CX34" s="129" t="s">
        <v>529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0</v>
      </c>
      <c r="DJ34" s="80">
        <v>0</v>
      </c>
      <c r="DK34" s="191">
        <v>14.134615384615383</v>
      </c>
      <c r="DL34" s="118">
        <v>0</v>
      </c>
      <c r="DM34" s="118">
        <v>0</v>
      </c>
      <c r="DO34" s="197">
        <v>0</v>
      </c>
      <c r="DP34" s="197">
        <v>0</v>
      </c>
      <c r="DQ34" s="198">
        <v>243.88</v>
      </c>
      <c r="DR34" s="197">
        <v>1003078.44</v>
      </c>
      <c r="DS34" s="197">
        <v>1003078.44</v>
      </c>
      <c r="DT34" s="200">
        <v>4.87</v>
      </c>
      <c r="DU34" s="118">
        <v>20061.568800000001</v>
      </c>
    </row>
    <row r="35" spans="1:125" s="118" customFormat="1" ht="33" customHeight="1" thickBot="1">
      <c r="A35" s="22">
        <v>24</v>
      </c>
      <c r="B35" s="80" t="s">
        <v>390</v>
      </c>
      <c r="C35" s="80">
        <v>0</v>
      </c>
      <c r="D35" s="80" t="s">
        <v>915</v>
      </c>
      <c r="E35" s="80" t="s">
        <v>916</v>
      </c>
      <c r="F35" s="103" t="s">
        <v>235</v>
      </c>
      <c r="G35" s="80" t="s">
        <v>1068</v>
      </c>
      <c r="H35" s="104">
        <v>45231</v>
      </c>
      <c r="I35" s="105">
        <v>204</v>
      </c>
      <c r="J35" s="106">
        <v>26</v>
      </c>
      <c r="K35" s="106">
        <v>3</v>
      </c>
      <c r="L35" s="106">
        <v>0</v>
      </c>
      <c r="M35" s="106">
        <v>0</v>
      </c>
      <c r="N35" s="106">
        <v>23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180.46153846153845</v>
      </c>
      <c r="AH35" s="108">
        <v>180.46153846153845</v>
      </c>
      <c r="AI35" s="107"/>
      <c r="AJ35" s="107">
        <v>180.46153846153845</v>
      </c>
      <c r="AK35" s="107"/>
      <c r="AL35" s="109">
        <v>10</v>
      </c>
      <c r="AM35" s="107">
        <v>6.1923076923076916</v>
      </c>
      <c r="AN35" s="107">
        <v>0</v>
      </c>
      <c r="AO35" s="107">
        <v>0</v>
      </c>
      <c r="AP35" s="107">
        <v>0</v>
      </c>
      <c r="AQ35" s="107">
        <v>0</v>
      </c>
      <c r="AR35" s="107">
        <v>13.269230769230768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203.73076923076923</v>
      </c>
      <c r="AY35" s="108"/>
      <c r="AZ35" s="110">
        <v>45231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3</v>
      </c>
      <c r="BF35" s="117"/>
      <c r="BG35" s="117"/>
      <c r="BH35" s="108">
        <v>0</v>
      </c>
      <c r="BI35" s="108">
        <v>206.73</v>
      </c>
      <c r="BJ35" s="108"/>
      <c r="BK35" s="111">
        <v>1</v>
      </c>
      <c r="BL35" s="111">
        <v>2</v>
      </c>
      <c r="BM35" s="108">
        <v>112.5</v>
      </c>
      <c r="BN35" s="108">
        <v>92.752228494885543</v>
      </c>
      <c r="BO35" s="112">
        <v>848833.38</v>
      </c>
      <c r="BP35" s="112">
        <v>450000</v>
      </c>
      <c r="BQ35" s="112">
        <v>380840.65020000003</v>
      </c>
      <c r="BR35" s="112" t="s">
        <v>1297</v>
      </c>
      <c r="BS35" s="112">
        <v>0</v>
      </c>
      <c r="BT35" s="112">
        <v>0</v>
      </c>
      <c r="BU35" s="113" t="s">
        <v>1297</v>
      </c>
      <c r="BV35" s="108">
        <v>0</v>
      </c>
      <c r="BW35" s="117">
        <v>0</v>
      </c>
      <c r="BX35" s="117">
        <v>12</v>
      </c>
      <c r="BY35" s="117"/>
      <c r="BZ35" s="117">
        <v>86.31</v>
      </c>
      <c r="CA35" s="117"/>
      <c r="CB35" s="202">
        <v>4.37</v>
      </c>
      <c r="CC35" s="117">
        <v>1</v>
      </c>
      <c r="CD35" s="108">
        <v>127.05</v>
      </c>
      <c r="CE35" s="114">
        <v>127</v>
      </c>
      <c r="CF35" s="115">
        <v>200</v>
      </c>
      <c r="CG35" s="116"/>
      <c r="CI35" s="119">
        <v>1</v>
      </c>
      <c r="CJ35" s="119">
        <v>0</v>
      </c>
      <c r="CK35" s="119">
        <v>1</v>
      </c>
      <c r="CL35" s="119">
        <v>0</v>
      </c>
      <c r="CM35" s="119">
        <v>1</v>
      </c>
      <c r="CN35" s="119">
        <v>2</v>
      </c>
      <c r="CO35" s="119">
        <v>0</v>
      </c>
      <c r="CP35" s="119">
        <v>0</v>
      </c>
      <c r="CQ35" s="119">
        <v>0</v>
      </c>
      <c r="CR35" s="119">
        <v>2</v>
      </c>
      <c r="CT35" s="127">
        <v>0</v>
      </c>
      <c r="CU35" s="128"/>
      <c r="CV35" s="129">
        <v>0</v>
      </c>
      <c r="CW35" s="129" t="s">
        <v>526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13.269230769230768</v>
      </c>
      <c r="DL35" s="118">
        <v>0</v>
      </c>
      <c r="DM35" s="118">
        <v>0</v>
      </c>
      <c r="DO35" s="197">
        <v>0</v>
      </c>
      <c r="DP35" s="197">
        <v>0</v>
      </c>
      <c r="DQ35" s="198">
        <v>218.73</v>
      </c>
      <c r="DR35" s="197">
        <v>899636.49</v>
      </c>
      <c r="DS35" s="197">
        <v>899636.49</v>
      </c>
      <c r="DT35" s="200">
        <v>4.37</v>
      </c>
      <c r="DU35" s="118">
        <v>17992.729800000001</v>
      </c>
    </row>
    <row r="36" spans="1:125" s="118" customFormat="1" ht="33" customHeight="1" thickBot="1">
      <c r="A36" s="22">
        <v>25</v>
      </c>
      <c r="B36" s="80" t="s">
        <v>391</v>
      </c>
      <c r="C36" s="80" t="s">
        <v>1258</v>
      </c>
      <c r="D36" s="80" t="s">
        <v>919</v>
      </c>
      <c r="E36" s="80" t="s">
        <v>920</v>
      </c>
      <c r="F36" s="103" t="s">
        <v>235</v>
      </c>
      <c r="G36" s="80" t="s">
        <v>1068</v>
      </c>
      <c r="H36" s="104">
        <v>45261</v>
      </c>
      <c r="I36" s="105">
        <v>204</v>
      </c>
      <c r="J36" s="106">
        <v>26</v>
      </c>
      <c r="K36" s="106">
        <v>0</v>
      </c>
      <c r="L36" s="106">
        <v>0</v>
      </c>
      <c r="M36" s="106">
        <v>0</v>
      </c>
      <c r="N36" s="106">
        <v>26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204</v>
      </c>
      <c r="AH36" s="108">
        <v>204</v>
      </c>
      <c r="AI36" s="107"/>
      <c r="AJ36" s="107">
        <v>204</v>
      </c>
      <c r="AK36" s="107"/>
      <c r="AL36" s="109">
        <v>10</v>
      </c>
      <c r="AM36" s="107">
        <v>7</v>
      </c>
      <c r="AN36" s="107">
        <v>0</v>
      </c>
      <c r="AO36" s="107">
        <v>0</v>
      </c>
      <c r="AP36" s="107">
        <v>0</v>
      </c>
      <c r="AQ36" s="107">
        <v>0</v>
      </c>
      <c r="AR36" s="107">
        <v>14.999999999999998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229</v>
      </c>
      <c r="AY36" s="108"/>
      <c r="AZ36" s="110">
        <v>45261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3</v>
      </c>
      <c r="BF36" s="117"/>
      <c r="BG36" s="117"/>
      <c r="BH36" s="108">
        <v>12</v>
      </c>
      <c r="BI36" s="108">
        <v>244</v>
      </c>
      <c r="BJ36" s="108"/>
      <c r="BK36" s="111">
        <v>1</v>
      </c>
      <c r="BL36" s="111">
        <v>3</v>
      </c>
      <c r="BM36" s="108">
        <v>150</v>
      </c>
      <c r="BN36" s="108">
        <v>92.027277155382365</v>
      </c>
      <c r="BO36" s="112">
        <v>1001864</v>
      </c>
      <c r="BP36" s="112">
        <v>600000</v>
      </c>
      <c r="BQ36" s="112">
        <v>377864</v>
      </c>
      <c r="BR36" s="112" t="s">
        <v>1297</v>
      </c>
      <c r="BS36" s="112">
        <v>0</v>
      </c>
      <c r="BT36" s="112">
        <v>0</v>
      </c>
      <c r="BU36" s="113" t="s">
        <v>1297</v>
      </c>
      <c r="BV36" s="108">
        <v>0</v>
      </c>
      <c r="BW36" s="117">
        <v>37.057499999999997</v>
      </c>
      <c r="BX36" s="117">
        <v>13.5</v>
      </c>
      <c r="BY36" s="117"/>
      <c r="BZ36" s="117">
        <v>102</v>
      </c>
      <c r="CA36" s="117"/>
      <c r="CB36" s="202">
        <v>5.83</v>
      </c>
      <c r="CC36" s="117">
        <v>1</v>
      </c>
      <c r="CD36" s="108">
        <v>185.73</v>
      </c>
      <c r="CE36" s="114">
        <v>185</v>
      </c>
      <c r="CF36" s="115">
        <v>2900</v>
      </c>
      <c r="CG36" s="116"/>
      <c r="CI36" s="119">
        <v>1</v>
      </c>
      <c r="CJ36" s="119">
        <v>1</v>
      </c>
      <c r="CK36" s="119">
        <v>1</v>
      </c>
      <c r="CL36" s="119">
        <v>1</v>
      </c>
      <c r="CM36" s="119">
        <v>1</v>
      </c>
      <c r="CN36" s="119">
        <v>0</v>
      </c>
      <c r="CO36" s="119">
        <v>1</v>
      </c>
      <c r="CP36" s="119">
        <v>0</v>
      </c>
      <c r="CQ36" s="119">
        <v>1</v>
      </c>
      <c r="CR36" s="119">
        <v>4</v>
      </c>
      <c r="CT36" s="127">
        <v>0</v>
      </c>
      <c r="CU36" s="128"/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0</v>
      </c>
      <c r="DJ36" s="80">
        <v>0</v>
      </c>
      <c r="DK36" s="191">
        <v>14.999999999999998</v>
      </c>
      <c r="DL36" s="118">
        <v>0</v>
      </c>
      <c r="DM36" s="118">
        <v>0</v>
      </c>
      <c r="DO36" s="197">
        <v>0</v>
      </c>
      <c r="DP36" s="197">
        <v>0</v>
      </c>
      <c r="DQ36" s="198">
        <v>294.5575</v>
      </c>
      <c r="DR36" s="197">
        <v>1211514.9975000001</v>
      </c>
      <c r="DS36" s="197">
        <v>1200000</v>
      </c>
      <c r="DT36" s="200">
        <v>5.83</v>
      </c>
      <c r="DU36" s="118">
        <v>24000</v>
      </c>
    </row>
    <row r="37" spans="1:125" s="118" customFormat="1" ht="33" customHeight="1" thickBot="1">
      <c r="A37" s="22">
        <v>26</v>
      </c>
      <c r="B37" s="80" t="s">
        <v>392</v>
      </c>
      <c r="C37" s="80" t="s">
        <v>1259</v>
      </c>
      <c r="D37" s="80" t="s">
        <v>921</v>
      </c>
      <c r="E37" s="80" t="s">
        <v>922</v>
      </c>
      <c r="F37" s="103" t="s">
        <v>235</v>
      </c>
      <c r="G37" s="80" t="s">
        <v>224</v>
      </c>
      <c r="H37" s="104">
        <v>45261</v>
      </c>
      <c r="I37" s="105">
        <v>204</v>
      </c>
      <c r="J37" s="106">
        <v>26</v>
      </c>
      <c r="K37" s="106">
        <v>1.5</v>
      </c>
      <c r="L37" s="106">
        <v>0</v>
      </c>
      <c r="M37" s="106">
        <v>0</v>
      </c>
      <c r="N37" s="106">
        <v>22.5</v>
      </c>
      <c r="O37" s="106">
        <v>2</v>
      </c>
      <c r="P37" s="106">
        <v>0</v>
      </c>
      <c r="Q37" s="106">
        <v>0</v>
      </c>
      <c r="R37" s="106" t="s">
        <v>527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15.692307692307692</v>
      </c>
      <c r="AF37" s="108">
        <v>0</v>
      </c>
      <c r="AG37" s="108">
        <v>176.53846153846152</v>
      </c>
      <c r="AH37" s="108">
        <v>192.2307692307692</v>
      </c>
      <c r="AI37" s="107"/>
      <c r="AJ37" s="107">
        <v>192.2307692307692</v>
      </c>
      <c r="AK37" s="107"/>
      <c r="AL37" s="109">
        <v>10</v>
      </c>
      <c r="AM37" s="107">
        <v>6.0576923076923075</v>
      </c>
      <c r="AN37" s="107">
        <v>0</v>
      </c>
      <c r="AO37" s="107">
        <v>0</v>
      </c>
      <c r="AP37" s="107">
        <v>0</v>
      </c>
      <c r="AQ37" s="107">
        <v>0</v>
      </c>
      <c r="AR37" s="107">
        <v>12.98076923076923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215.21153846153842</v>
      </c>
      <c r="AY37" s="108"/>
      <c r="AZ37" s="110">
        <v>45261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3</v>
      </c>
      <c r="BF37" s="117"/>
      <c r="BG37" s="117"/>
      <c r="BH37" s="108">
        <v>12</v>
      </c>
      <c r="BI37" s="108">
        <v>230.21</v>
      </c>
      <c r="BJ37" s="108"/>
      <c r="BK37" s="111">
        <v>0</v>
      </c>
      <c r="BL37" s="111">
        <v>0</v>
      </c>
      <c r="BM37" s="108">
        <v>0</v>
      </c>
      <c r="BN37" s="108">
        <v>224.64401713833416</v>
      </c>
      <c r="BO37" s="112">
        <v>945242.26</v>
      </c>
      <c r="BP37" s="112">
        <v>0</v>
      </c>
      <c r="BQ37" s="112">
        <v>922388.33437000006</v>
      </c>
      <c r="BR37" s="112" t="s">
        <v>1297</v>
      </c>
      <c r="BS37" s="112">
        <v>0</v>
      </c>
      <c r="BT37" s="112">
        <v>0</v>
      </c>
      <c r="BU37" s="113" t="s">
        <v>1297</v>
      </c>
      <c r="BV37" s="108">
        <v>0</v>
      </c>
      <c r="BW37" s="117">
        <v>35.865499999999997</v>
      </c>
      <c r="BX37" s="117">
        <v>11.75</v>
      </c>
      <c r="BY37" s="117"/>
      <c r="BZ37" s="117">
        <v>90.23</v>
      </c>
      <c r="CA37" s="117"/>
      <c r="CB37" s="202">
        <v>5.55</v>
      </c>
      <c r="CC37" s="117">
        <v>1</v>
      </c>
      <c r="CD37" s="108">
        <v>181.05</v>
      </c>
      <c r="CE37" s="114">
        <v>181</v>
      </c>
      <c r="CF37" s="115">
        <v>200</v>
      </c>
      <c r="CG37" s="116"/>
      <c r="CI37" s="119">
        <v>1</v>
      </c>
      <c r="CJ37" s="119">
        <v>1</v>
      </c>
      <c r="CK37" s="119">
        <v>1</v>
      </c>
      <c r="CL37" s="119">
        <v>1</v>
      </c>
      <c r="CM37" s="119">
        <v>0</v>
      </c>
      <c r="CN37" s="119">
        <v>1</v>
      </c>
      <c r="CO37" s="119">
        <v>0</v>
      </c>
      <c r="CP37" s="119">
        <v>0</v>
      </c>
      <c r="CQ37" s="119">
        <v>0</v>
      </c>
      <c r="CR37" s="119">
        <v>2</v>
      </c>
      <c r="CT37" s="127">
        <v>0</v>
      </c>
      <c r="CU37" s="128"/>
      <c r="CV37" s="129">
        <v>0</v>
      </c>
      <c r="CW37" s="129" t="s">
        <v>529</v>
      </c>
      <c r="CX37" s="129" t="s">
        <v>527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12.98076923076923</v>
      </c>
      <c r="DL37" s="118">
        <v>0</v>
      </c>
      <c r="DM37" s="118">
        <v>0</v>
      </c>
      <c r="DO37" s="197">
        <v>0</v>
      </c>
      <c r="DP37" s="197">
        <v>0</v>
      </c>
      <c r="DQ37" s="198">
        <v>277.82550000000003</v>
      </c>
      <c r="DR37" s="197">
        <v>1142696.2815</v>
      </c>
      <c r="DS37" s="197">
        <v>1142696.2815</v>
      </c>
      <c r="DT37" s="200">
        <v>5.55</v>
      </c>
      <c r="DU37" s="118">
        <v>22853.925630000002</v>
      </c>
    </row>
    <row r="38" spans="1:125" s="118" customFormat="1" ht="33" customHeight="1" thickBot="1">
      <c r="A38" s="22">
        <v>27</v>
      </c>
      <c r="B38" s="80" t="s">
        <v>393</v>
      </c>
      <c r="C38" s="80" t="s">
        <v>1265</v>
      </c>
      <c r="D38" s="80" t="s">
        <v>933</v>
      </c>
      <c r="E38" s="80" t="s">
        <v>934</v>
      </c>
      <c r="F38" s="103" t="s">
        <v>235</v>
      </c>
      <c r="G38" s="80" t="s">
        <v>1068</v>
      </c>
      <c r="H38" s="104">
        <v>45293</v>
      </c>
      <c r="I38" s="105">
        <v>204</v>
      </c>
      <c r="J38" s="106">
        <v>26</v>
      </c>
      <c r="K38" s="106">
        <v>0</v>
      </c>
      <c r="L38" s="106">
        <v>0</v>
      </c>
      <c r="M38" s="106">
        <v>0</v>
      </c>
      <c r="N38" s="106">
        <v>24</v>
      </c>
      <c r="O38" s="106">
        <v>2</v>
      </c>
      <c r="P38" s="106">
        <v>0</v>
      </c>
      <c r="Q38" s="106">
        <v>0</v>
      </c>
      <c r="R38" s="106" t="s">
        <v>527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15.692307692307692</v>
      </c>
      <c r="AF38" s="108">
        <v>0</v>
      </c>
      <c r="AG38" s="108">
        <v>188.30769230769229</v>
      </c>
      <c r="AH38" s="108">
        <v>203.99999999999997</v>
      </c>
      <c r="AI38" s="107"/>
      <c r="AJ38" s="107">
        <v>203.99999999999997</v>
      </c>
      <c r="AK38" s="107"/>
      <c r="AL38" s="109">
        <v>10</v>
      </c>
      <c r="AM38" s="107">
        <v>6.4615384615384617</v>
      </c>
      <c r="AN38" s="107">
        <v>0</v>
      </c>
      <c r="AO38" s="107">
        <v>0</v>
      </c>
      <c r="AP38" s="107">
        <v>0</v>
      </c>
      <c r="AQ38" s="107">
        <v>0</v>
      </c>
      <c r="AR38" s="107">
        <v>13.846153846153845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227.84615384615381</v>
      </c>
      <c r="AY38" s="108"/>
      <c r="AZ38" s="110">
        <v>45293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3</v>
      </c>
      <c r="BF38" s="117"/>
      <c r="BG38" s="117"/>
      <c r="BH38" s="108">
        <v>24</v>
      </c>
      <c r="BI38" s="108">
        <v>254.85</v>
      </c>
      <c r="BJ38" s="108"/>
      <c r="BK38" s="111" t="s">
        <v>525</v>
      </c>
      <c r="BL38" s="111" t="s">
        <v>527</v>
      </c>
      <c r="BM38" s="108">
        <v>112.5</v>
      </c>
      <c r="BN38" s="108">
        <v>139.89817072576716</v>
      </c>
      <c r="BO38" s="112">
        <v>1046414.1</v>
      </c>
      <c r="BP38" s="112">
        <v>450000</v>
      </c>
      <c r="BQ38" s="112">
        <v>574421.88899999997</v>
      </c>
      <c r="BR38" s="112" t="s">
        <v>1297</v>
      </c>
      <c r="BS38" s="112">
        <v>0</v>
      </c>
      <c r="BT38" s="112">
        <v>0</v>
      </c>
      <c r="BU38" s="113" t="s">
        <v>1297</v>
      </c>
      <c r="BV38" s="108">
        <v>0</v>
      </c>
      <c r="BW38" s="117">
        <v>0</v>
      </c>
      <c r="BX38" s="117">
        <v>12.5</v>
      </c>
      <c r="BY38" s="117"/>
      <c r="BZ38" s="117">
        <v>102</v>
      </c>
      <c r="CA38" s="117"/>
      <c r="CB38" s="202">
        <v>5.34</v>
      </c>
      <c r="CC38" s="117">
        <v>1</v>
      </c>
      <c r="CD38" s="108">
        <v>159.01</v>
      </c>
      <c r="CE38" s="114">
        <v>159</v>
      </c>
      <c r="CF38" s="115">
        <v>0</v>
      </c>
      <c r="CG38" s="116"/>
      <c r="CI38" s="119">
        <v>1</v>
      </c>
      <c r="CJ38" s="119">
        <v>1</v>
      </c>
      <c r="CK38" s="119">
        <v>0</v>
      </c>
      <c r="CL38" s="119">
        <v>0</v>
      </c>
      <c r="CM38" s="119">
        <v>1</v>
      </c>
      <c r="CN38" s="119">
        <v>4</v>
      </c>
      <c r="CO38" s="119">
        <v>0</v>
      </c>
      <c r="CP38" s="119">
        <v>0</v>
      </c>
      <c r="CQ38" s="119">
        <v>0</v>
      </c>
      <c r="CR38" s="119">
        <v>0</v>
      </c>
      <c r="CT38" s="127">
        <v>0</v>
      </c>
      <c r="CU38" s="128"/>
      <c r="CV38" s="129">
        <v>0</v>
      </c>
      <c r="CW38" s="129">
        <v>0</v>
      </c>
      <c r="CX38" s="129" t="s">
        <v>527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13.846153846153845</v>
      </c>
      <c r="DL38" s="118">
        <v>0</v>
      </c>
      <c r="DM38" s="118">
        <v>0</v>
      </c>
      <c r="DO38" s="197">
        <v>0</v>
      </c>
      <c r="DP38" s="197">
        <v>0</v>
      </c>
      <c r="DQ38" s="198">
        <v>267.35000000000002</v>
      </c>
      <c r="DR38" s="197">
        <v>1099610.55</v>
      </c>
      <c r="DS38" s="197">
        <v>1099610.55</v>
      </c>
      <c r="DT38" s="200">
        <v>5.34</v>
      </c>
      <c r="DU38" s="118">
        <v>21992.211000000003</v>
      </c>
    </row>
    <row r="39" spans="1:125" s="118" customFormat="1" ht="33" customHeight="1" thickBot="1">
      <c r="A39" s="22">
        <v>28</v>
      </c>
      <c r="B39" s="80" t="s">
        <v>394</v>
      </c>
      <c r="C39" s="80">
        <v>0</v>
      </c>
      <c r="D39" s="80" t="s">
        <v>939</v>
      </c>
      <c r="E39" s="80" t="s">
        <v>940</v>
      </c>
      <c r="F39" s="103" t="s">
        <v>235</v>
      </c>
      <c r="G39" s="80" t="s">
        <v>1068</v>
      </c>
      <c r="H39" s="104">
        <v>45300</v>
      </c>
      <c r="I39" s="105">
        <v>204</v>
      </c>
      <c r="J39" s="106">
        <v>26</v>
      </c>
      <c r="K39" s="106">
        <v>0.5</v>
      </c>
      <c r="L39" s="106">
        <v>0</v>
      </c>
      <c r="M39" s="106">
        <v>0</v>
      </c>
      <c r="N39" s="106">
        <v>24.5</v>
      </c>
      <c r="O39" s="106">
        <v>1</v>
      </c>
      <c r="P39" s="106">
        <v>0</v>
      </c>
      <c r="Q39" s="106">
        <v>0</v>
      </c>
      <c r="R39" s="106" t="s">
        <v>525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7.8461538461538458</v>
      </c>
      <c r="AF39" s="108">
        <v>0</v>
      </c>
      <c r="AG39" s="108">
        <v>192.23076923076923</v>
      </c>
      <c r="AH39" s="108">
        <v>200.07692307692307</v>
      </c>
      <c r="AI39" s="107"/>
      <c r="AJ39" s="107">
        <v>200.07692307692307</v>
      </c>
      <c r="AK39" s="107"/>
      <c r="AL39" s="109">
        <v>10</v>
      </c>
      <c r="AM39" s="107">
        <v>6.5961538461538458</v>
      </c>
      <c r="AN39" s="107">
        <v>0</v>
      </c>
      <c r="AO39" s="107">
        <v>0</v>
      </c>
      <c r="AP39" s="107">
        <v>0</v>
      </c>
      <c r="AQ39" s="107">
        <v>0</v>
      </c>
      <c r="AR39" s="107">
        <v>14.134615384615383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224.21153846153845</v>
      </c>
      <c r="AY39" s="108"/>
      <c r="AZ39" s="110">
        <v>45300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3</v>
      </c>
      <c r="BF39" s="117"/>
      <c r="BG39" s="117"/>
      <c r="BH39" s="108">
        <v>0</v>
      </c>
      <c r="BI39" s="108">
        <v>227.21</v>
      </c>
      <c r="BJ39" s="108"/>
      <c r="BK39" s="111">
        <v>1</v>
      </c>
      <c r="BL39" s="111">
        <v>1</v>
      </c>
      <c r="BM39" s="108">
        <v>75</v>
      </c>
      <c r="BN39" s="108">
        <v>149.33880915733076</v>
      </c>
      <c r="BO39" s="112">
        <v>932924.26</v>
      </c>
      <c r="BP39" s="112">
        <v>300000</v>
      </c>
      <c r="BQ39" s="112">
        <v>613185.15040000004</v>
      </c>
      <c r="BR39" s="112" t="s">
        <v>1297</v>
      </c>
      <c r="BS39" s="112">
        <v>0</v>
      </c>
      <c r="BT39" s="112">
        <v>0</v>
      </c>
      <c r="BU39" s="113" t="s">
        <v>1297</v>
      </c>
      <c r="BV39" s="108">
        <v>0</v>
      </c>
      <c r="BW39" s="117">
        <v>0</v>
      </c>
      <c r="BX39" s="117">
        <v>12.75</v>
      </c>
      <c r="BY39" s="117"/>
      <c r="BZ39" s="117">
        <v>102</v>
      </c>
      <c r="CA39" s="117"/>
      <c r="CB39" s="202">
        <v>4.79</v>
      </c>
      <c r="CC39" s="117">
        <v>1</v>
      </c>
      <c r="CD39" s="108">
        <v>132.16999999999999</v>
      </c>
      <c r="CE39" s="114">
        <v>132</v>
      </c>
      <c r="CF39" s="115">
        <v>700</v>
      </c>
      <c r="CG39" s="116"/>
      <c r="CI39" s="119">
        <v>1</v>
      </c>
      <c r="CJ39" s="119">
        <v>0</v>
      </c>
      <c r="CK39" s="119">
        <v>1</v>
      </c>
      <c r="CL39" s="119">
        <v>1</v>
      </c>
      <c r="CM39" s="119">
        <v>0</v>
      </c>
      <c r="CN39" s="119">
        <v>2</v>
      </c>
      <c r="CO39" s="119">
        <v>0</v>
      </c>
      <c r="CP39" s="119">
        <v>0</v>
      </c>
      <c r="CQ39" s="119">
        <v>1</v>
      </c>
      <c r="CR39" s="119">
        <v>2</v>
      </c>
      <c r="CT39" s="127">
        <v>0</v>
      </c>
      <c r="CU39" s="128"/>
      <c r="CV39" s="129">
        <v>0</v>
      </c>
      <c r="CW39" s="129" t="s">
        <v>524</v>
      </c>
      <c r="CX39" s="129" t="s">
        <v>525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</v>
      </c>
      <c r="DJ39" s="80">
        <v>0</v>
      </c>
      <c r="DK39" s="191">
        <v>14.134615384615383</v>
      </c>
      <c r="DL39" s="118">
        <v>0</v>
      </c>
      <c r="DM39" s="118">
        <v>0</v>
      </c>
      <c r="DO39" s="197">
        <v>0</v>
      </c>
      <c r="DP39" s="197">
        <v>0</v>
      </c>
      <c r="DQ39" s="198">
        <v>239.96</v>
      </c>
      <c r="DR39" s="197">
        <v>986955.48</v>
      </c>
      <c r="DS39" s="197">
        <v>986955.48</v>
      </c>
      <c r="DT39" s="200">
        <v>4.79</v>
      </c>
      <c r="DU39" s="118">
        <v>19739.1096</v>
      </c>
    </row>
    <row r="40" spans="1:125" s="118" customFormat="1" ht="33" customHeight="1" thickBot="1">
      <c r="A40" s="22">
        <v>29</v>
      </c>
      <c r="B40" s="80" t="s">
        <v>395</v>
      </c>
      <c r="C40" s="80" t="s">
        <v>1287</v>
      </c>
      <c r="D40" s="80" t="s">
        <v>1005</v>
      </c>
      <c r="E40" s="80" t="s">
        <v>1006</v>
      </c>
      <c r="F40" s="103" t="s">
        <v>235</v>
      </c>
      <c r="G40" s="80" t="s">
        <v>1068</v>
      </c>
      <c r="H40" s="104">
        <v>45422</v>
      </c>
      <c r="I40" s="105">
        <v>204</v>
      </c>
      <c r="J40" s="106">
        <v>26</v>
      </c>
      <c r="K40" s="106">
        <v>0</v>
      </c>
      <c r="L40" s="106">
        <v>0</v>
      </c>
      <c r="M40" s="106">
        <v>0</v>
      </c>
      <c r="N40" s="106">
        <v>25</v>
      </c>
      <c r="O40" s="106">
        <v>1</v>
      </c>
      <c r="P40" s="106">
        <v>0</v>
      </c>
      <c r="Q40" s="106">
        <v>0</v>
      </c>
      <c r="R40" s="106" t="s">
        <v>525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7.8461538461538458</v>
      </c>
      <c r="AF40" s="108">
        <v>0</v>
      </c>
      <c r="AG40" s="108">
        <v>196.15384615384613</v>
      </c>
      <c r="AH40" s="108">
        <v>203.99999999999997</v>
      </c>
      <c r="AI40" s="107"/>
      <c r="AJ40" s="107">
        <v>203.99999999999997</v>
      </c>
      <c r="AK40" s="107"/>
      <c r="AL40" s="109">
        <v>10</v>
      </c>
      <c r="AM40" s="107">
        <v>6.7307692307692308</v>
      </c>
      <c r="AN40" s="107">
        <v>0</v>
      </c>
      <c r="AO40" s="107">
        <v>0</v>
      </c>
      <c r="AP40" s="107">
        <v>0</v>
      </c>
      <c r="AQ40" s="107">
        <v>0</v>
      </c>
      <c r="AR40" s="107">
        <v>14.423076923076922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228.42307692307691</v>
      </c>
      <c r="AY40" s="108"/>
      <c r="AZ40" s="110">
        <v>45422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0</v>
      </c>
      <c r="BI40" s="108">
        <v>228.42</v>
      </c>
      <c r="BJ40" s="108"/>
      <c r="BK40" s="111">
        <v>1</v>
      </c>
      <c r="BL40" s="111">
        <v>2</v>
      </c>
      <c r="BM40" s="108">
        <v>112.5</v>
      </c>
      <c r="BN40" s="108">
        <v>113.59455582318556</v>
      </c>
      <c r="BO40" s="112">
        <v>937892.5199999999</v>
      </c>
      <c r="BP40" s="112">
        <v>450000</v>
      </c>
      <c r="BQ40" s="112">
        <v>466419.2462099999</v>
      </c>
      <c r="BR40" s="112" t="s">
        <v>1297</v>
      </c>
      <c r="BS40" s="112">
        <v>0</v>
      </c>
      <c r="BT40" s="112">
        <v>0</v>
      </c>
      <c r="BU40" s="113" t="s">
        <v>1297</v>
      </c>
      <c r="BV40" s="108">
        <v>0</v>
      </c>
      <c r="BW40" s="117">
        <v>19.621500000000001</v>
      </c>
      <c r="BX40" s="117">
        <v>13</v>
      </c>
      <c r="BY40" s="117"/>
      <c r="BZ40" s="117">
        <v>102</v>
      </c>
      <c r="CA40" s="117"/>
      <c r="CB40" s="202">
        <v>5.22</v>
      </c>
      <c r="CC40" s="117">
        <v>1</v>
      </c>
      <c r="CD40" s="108">
        <v>152.82</v>
      </c>
      <c r="CE40" s="114">
        <v>152</v>
      </c>
      <c r="CF40" s="115">
        <v>3300</v>
      </c>
      <c r="CG40" s="116"/>
      <c r="CI40" s="119">
        <v>1</v>
      </c>
      <c r="CJ40" s="119">
        <v>1</v>
      </c>
      <c r="CK40" s="119">
        <v>0</v>
      </c>
      <c r="CL40" s="119">
        <v>0</v>
      </c>
      <c r="CM40" s="119">
        <v>0</v>
      </c>
      <c r="CN40" s="119">
        <v>2</v>
      </c>
      <c r="CO40" s="119">
        <v>1</v>
      </c>
      <c r="CP40" s="119">
        <v>1</v>
      </c>
      <c r="CQ40" s="119">
        <v>0</v>
      </c>
      <c r="CR40" s="119">
        <v>3</v>
      </c>
      <c r="CT40" s="127">
        <v>0</v>
      </c>
      <c r="CU40" s="128"/>
      <c r="CV40" s="129">
        <v>0</v>
      </c>
      <c r="CW40" s="129">
        <v>0</v>
      </c>
      <c r="CX40" s="129" t="s">
        <v>525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14.423076923076922</v>
      </c>
      <c r="DL40" s="118">
        <v>0</v>
      </c>
      <c r="DM40" s="118">
        <v>0</v>
      </c>
      <c r="DO40" s="197">
        <v>0</v>
      </c>
      <c r="DP40" s="197">
        <v>0</v>
      </c>
      <c r="DQ40" s="198">
        <v>261.04149999999998</v>
      </c>
      <c r="DR40" s="197">
        <v>1073663.6894999999</v>
      </c>
      <c r="DS40" s="197">
        <v>1073663.6894999999</v>
      </c>
      <c r="DT40" s="200">
        <v>5.22</v>
      </c>
      <c r="DU40" s="118">
        <v>21473.273789999999</v>
      </c>
    </row>
    <row r="41" spans="1:125" s="118" customFormat="1" ht="33" customHeight="1" thickBot="1">
      <c r="A41" s="22">
        <v>30</v>
      </c>
      <c r="B41" s="80" t="s">
        <v>533</v>
      </c>
      <c r="C41" s="80">
        <v>0</v>
      </c>
      <c r="D41" s="80" t="s">
        <v>1047</v>
      </c>
      <c r="E41" s="80" t="s">
        <v>1048</v>
      </c>
      <c r="F41" s="103" t="s">
        <v>235</v>
      </c>
      <c r="G41" s="106" t="s">
        <v>1073</v>
      </c>
      <c r="H41" s="104">
        <v>45491</v>
      </c>
      <c r="I41" s="105">
        <v>202</v>
      </c>
      <c r="J41" s="106">
        <v>26</v>
      </c>
      <c r="K41" s="106">
        <v>0</v>
      </c>
      <c r="L41" s="106">
        <v>2</v>
      </c>
      <c r="M41" s="106">
        <v>0</v>
      </c>
      <c r="N41" s="106">
        <v>10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80">
        <v>0</v>
      </c>
      <c r="U41" s="80">
        <v>0</v>
      </c>
      <c r="V41" s="106"/>
      <c r="W41" s="107">
        <v>0</v>
      </c>
      <c r="X41" s="107">
        <v>0</v>
      </c>
      <c r="Y41" s="107"/>
      <c r="Z41" s="107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77.692307692307693</v>
      </c>
      <c r="AH41" s="108">
        <v>77.692307692307693</v>
      </c>
      <c r="AI41" s="107"/>
      <c r="AJ41" s="107">
        <v>77.692307692307693</v>
      </c>
      <c r="AK41" s="107"/>
      <c r="AL41" s="109">
        <v>5</v>
      </c>
      <c r="AM41" s="107">
        <v>2.6923076923076921</v>
      </c>
      <c r="AN41" s="107">
        <v>0</v>
      </c>
      <c r="AO41" s="107">
        <v>0</v>
      </c>
      <c r="AP41" s="107">
        <v>0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8">
        <v>82.692307692307693</v>
      </c>
      <c r="AY41" s="108"/>
      <c r="AZ41" s="110">
        <v>45491</v>
      </c>
      <c r="BA41" s="110">
        <v>43251</v>
      </c>
      <c r="BB41" s="111" t="e">
        <v>#NUM!</v>
      </c>
      <c r="BC41" s="111" t="e">
        <v>#NUM!</v>
      </c>
      <c r="BD41" s="111" t="e">
        <v>#NUM!</v>
      </c>
      <c r="BE41" s="117">
        <v>0</v>
      </c>
      <c r="BF41" s="117"/>
      <c r="BG41" s="117"/>
      <c r="BH41" s="108">
        <v>0</v>
      </c>
      <c r="BI41" s="108">
        <v>82.69</v>
      </c>
      <c r="BJ41" s="108"/>
      <c r="BK41" s="111">
        <v>0</v>
      </c>
      <c r="BL41" s="111">
        <v>0</v>
      </c>
      <c r="BM41" s="108">
        <v>0</v>
      </c>
      <c r="BN41" s="108">
        <v>80.741631758402335</v>
      </c>
      <c r="BO41" s="112">
        <v>339525.14</v>
      </c>
      <c r="BP41" s="112">
        <v>0</v>
      </c>
      <c r="BQ41" s="112">
        <v>331525.14</v>
      </c>
      <c r="BR41" s="112" t="s">
        <v>1297</v>
      </c>
      <c r="BS41" s="112">
        <v>0</v>
      </c>
      <c r="BT41" s="112">
        <v>0</v>
      </c>
      <c r="BU41" s="113" t="s">
        <v>1297</v>
      </c>
      <c r="BV41" s="108">
        <v>0</v>
      </c>
      <c r="BW41" s="117">
        <v>0</v>
      </c>
      <c r="BX41" s="117">
        <v>5</v>
      </c>
      <c r="BY41" s="117"/>
      <c r="BZ41" s="117">
        <v>0</v>
      </c>
      <c r="CA41" s="117"/>
      <c r="CB41" s="202">
        <v>1.94</v>
      </c>
      <c r="CC41" s="117">
        <v>1</v>
      </c>
      <c r="CD41" s="108">
        <v>84.75</v>
      </c>
      <c r="CE41" s="114">
        <v>84</v>
      </c>
      <c r="CF41" s="115">
        <v>3000</v>
      </c>
      <c r="CG41" s="116"/>
      <c r="CI41" s="119">
        <v>0</v>
      </c>
      <c r="CJ41" s="119">
        <v>1</v>
      </c>
      <c r="CK41" s="119">
        <v>1</v>
      </c>
      <c r="CL41" s="119">
        <v>1</v>
      </c>
      <c r="CM41" s="119">
        <v>0</v>
      </c>
      <c r="CN41" s="119">
        <v>4</v>
      </c>
      <c r="CO41" s="119">
        <v>1</v>
      </c>
      <c r="CP41" s="119">
        <v>1</v>
      </c>
      <c r="CQ41" s="119">
        <v>0</v>
      </c>
      <c r="CR41" s="119">
        <v>0</v>
      </c>
      <c r="CT41" s="127">
        <v>0</v>
      </c>
      <c r="CU41" s="128"/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8">
        <v>14</v>
      </c>
      <c r="DD41" s="128"/>
      <c r="DE41" s="128">
        <v>2</v>
      </c>
      <c r="DF41" s="129"/>
      <c r="DH41" s="80">
        <v>0</v>
      </c>
      <c r="DI41" s="80">
        <v>0</v>
      </c>
      <c r="DJ41" s="80">
        <v>0</v>
      </c>
      <c r="DK41" s="191">
        <v>0</v>
      </c>
      <c r="DL41" s="118">
        <v>0</v>
      </c>
      <c r="DM41" s="118">
        <v>0</v>
      </c>
      <c r="DO41" s="197">
        <v>0</v>
      </c>
      <c r="DP41" s="197">
        <v>0</v>
      </c>
      <c r="DQ41" s="198">
        <v>87.69</v>
      </c>
      <c r="DR41" s="197">
        <v>360668.97</v>
      </c>
      <c r="DS41" s="197">
        <v>400000</v>
      </c>
      <c r="DT41" s="200">
        <v>1.94</v>
      </c>
      <c r="DU41" s="118">
        <v>8000</v>
      </c>
    </row>
    <row r="42" spans="1:125" s="118" customFormat="1" ht="33" customHeight="1" thickBot="1">
      <c r="A42" s="22">
        <v>31</v>
      </c>
      <c r="B42" s="80" t="s">
        <v>534</v>
      </c>
      <c r="C42" s="80">
        <v>0</v>
      </c>
      <c r="D42" s="80" t="s">
        <v>1049</v>
      </c>
      <c r="E42" s="80" t="s">
        <v>1050</v>
      </c>
      <c r="F42" s="103" t="s">
        <v>235</v>
      </c>
      <c r="G42" s="80" t="s">
        <v>1068</v>
      </c>
      <c r="H42" s="104">
        <v>45495</v>
      </c>
      <c r="I42" s="105">
        <v>202</v>
      </c>
      <c r="J42" s="106">
        <v>26</v>
      </c>
      <c r="K42" s="106">
        <v>0</v>
      </c>
      <c r="L42" s="106">
        <v>0</v>
      </c>
      <c r="M42" s="106">
        <v>0</v>
      </c>
      <c r="N42" s="106">
        <v>9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80">
        <v>0</v>
      </c>
      <c r="U42" s="80">
        <v>0</v>
      </c>
      <c r="V42" s="106"/>
      <c r="W42" s="107">
        <v>0</v>
      </c>
      <c r="X42" s="107">
        <v>0</v>
      </c>
      <c r="Y42" s="107"/>
      <c r="Z42" s="107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69.92307692307692</v>
      </c>
      <c r="AH42" s="108">
        <v>69.92307692307692</v>
      </c>
      <c r="AI42" s="107"/>
      <c r="AJ42" s="107">
        <v>69.92307692307692</v>
      </c>
      <c r="AK42" s="107"/>
      <c r="AL42" s="109">
        <v>5</v>
      </c>
      <c r="AM42" s="107">
        <v>2.4230769230769229</v>
      </c>
      <c r="AN42" s="107">
        <v>0</v>
      </c>
      <c r="AO42" s="107">
        <v>0</v>
      </c>
      <c r="AP42" s="107">
        <v>0</v>
      </c>
      <c r="AQ42" s="107">
        <v>0</v>
      </c>
      <c r="AR42" s="107">
        <v>5.1923076923076916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8">
        <v>80.115384615384613</v>
      </c>
      <c r="AY42" s="108"/>
      <c r="AZ42" s="110">
        <v>45495</v>
      </c>
      <c r="BA42" s="110">
        <v>43251</v>
      </c>
      <c r="BB42" s="111" t="e">
        <v>#NUM!</v>
      </c>
      <c r="BC42" s="111" t="e">
        <v>#NUM!</v>
      </c>
      <c r="BD42" s="111" t="e">
        <v>#NUM!</v>
      </c>
      <c r="BE42" s="117">
        <v>0</v>
      </c>
      <c r="BF42" s="117"/>
      <c r="BG42" s="117"/>
      <c r="BH42" s="108">
        <v>0</v>
      </c>
      <c r="BI42" s="108">
        <v>80.12</v>
      </c>
      <c r="BJ42" s="108"/>
      <c r="BK42" s="111">
        <v>0</v>
      </c>
      <c r="BL42" s="111">
        <v>0</v>
      </c>
      <c r="BM42" s="108">
        <v>0</v>
      </c>
      <c r="BN42" s="108">
        <v>78.171631758402341</v>
      </c>
      <c r="BO42" s="112">
        <v>328972.72000000003</v>
      </c>
      <c r="BP42" s="112">
        <v>0</v>
      </c>
      <c r="BQ42" s="112">
        <v>320972.72000000003</v>
      </c>
      <c r="BR42" s="112" t="s">
        <v>1297</v>
      </c>
      <c r="BS42" s="112">
        <v>0</v>
      </c>
      <c r="BT42" s="112">
        <v>0</v>
      </c>
      <c r="BU42" s="113" t="s">
        <v>1297</v>
      </c>
      <c r="BV42" s="108">
        <v>0</v>
      </c>
      <c r="BW42" s="117">
        <v>0</v>
      </c>
      <c r="BX42" s="117">
        <v>4.5</v>
      </c>
      <c r="BY42" s="117"/>
      <c r="BZ42" s="117">
        <v>0</v>
      </c>
      <c r="CA42" s="117"/>
      <c r="CB42" s="202">
        <v>1.94</v>
      </c>
      <c r="CC42" s="117">
        <v>1</v>
      </c>
      <c r="CD42" s="108">
        <v>81.680000000000007</v>
      </c>
      <c r="CE42" s="114">
        <v>81</v>
      </c>
      <c r="CF42" s="115">
        <v>2700</v>
      </c>
      <c r="CG42" s="116"/>
      <c r="CI42" s="119">
        <v>0</v>
      </c>
      <c r="CJ42" s="119">
        <v>1</v>
      </c>
      <c r="CK42" s="119">
        <v>1</v>
      </c>
      <c r="CL42" s="119">
        <v>1</v>
      </c>
      <c r="CM42" s="119">
        <v>0</v>
      </c>
      <c r="CN42" s="119">
        <v>1</v>
      </c>
      <c r="CO42" s="119">
        <v>1</v>
      </c>
      <c r="CP42" s="119">
        <v>0</v>
      </c>
      <c r="CQ42" s="119">
        <v>1</v>
      </c>
      <c r="CR42" s="119">
        <v>2</v>
      </c>
      <c r="CT42" s="127">
        <v>0</v>
      </c>
      <c r="CU42" s="128"/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8">
        <v>17</v>
      </c>
      <c r="DD42" s="128"/>
      <c r="DE42" s="128"/>
      <c r="DF42" s="129"/>
      <c r="DH42" s="80">
        <v>0</v>
      </c>
      <c r="DI42" s="80">
        <v>0</v>
      </c>
      <c r="DJ42" s="80">
        <v>0</v>
      </c>
      <c r="DK42" s="191">
        <v>5.1923076923076916</v>
      </c>
      <c r="DL42" s="118">
        <v>0</v>
      </c>
      <c r="DM42" s="118">
        <v>0</v>
      </c>
      <c r="DO42" s="197">
        <v>0</v>
      </c>
      <c r="DP42" s="197">
        <v>0</v>
      </c>
      <c r="DQ42" s="198">
        <v>84.62</v>
      </c>
      <c r="DR42" s="197">
        <v>348042.06</v>
      </c>
      <c r="DS42" s="197">
        <v>400000</v>
      </c>
      <c r="DT42" s="200">
        <v>1.94</v>
      </c>
      <c r="DU42" s="118">
        <v>8000</v>
      </c>
    </row>
    <row r="43" spans="1:125" s="124" customFormat="1" ht="38.25" customHeight="1" thickBot="1">
      <c r="A43" s="120"/>
      <c r="B43" s="121"/>
      <c r="C43" s="121"/>
      <c r="D43" s="122"/>
      <c r="E43" s="122"/>
      <c r="F43" s="123"/>
      <c r="G43" s="123"/>
      <c r="H43" s="123"/>
      <c r="I43" s="123"/>
      <c r="J43" s="123"/>
      <c r="K43" s="5">
        <f>SUM(K12:K42)</f>
        <v>15</v>
      </c>
      <c r="L43" s="5">
        <f>SUM(L12:L42)</f>
        <v>2</v>
      </c>
      <c r="M43" s="5">
        <f>SUM(M12:M42)</f>
        <v>0</v>
      </c>
      <c r="N43" s="5"/>
      <c r="O43" s="5">
        <f>SUM(O12:O42)</f>
        <v>31.5</v>
      </c>
      <c r="P43" s="5">
        <f>SUM(P12:P42)</f>
        <v>0</v>
      </c>
      <c r="Q43" s="5"/>
      <c r="R43" s="5">
        <f>SUM(R12:R42)</f>
        <v>0</v>
      </c>
      <c r="S43" s="54">
        <f>SUM(S12:S42)</f>
        <v>0</v>
      </c>
      <c r="T43" s="5">
        <f>SUM(T12:T42)</f>
        <v>0</v>
      </c>
      <c r="U43" s="5">
        <f>SUM(U12:U42)</f>
        <v>0</v>
      </c>
      <c r="V43" s="5"/>
      <c r="W43" s="7">
        <f>SUM(W12:W42)</f>
        <v>0</v>
      </c>
      <c r="X43" s="7">
        <f>SUM(X12:X42)</f>
        <v>0</v>
      </c>
      <c r="Y43" s="5"/>
      <c r="Z43" s="7">
        <f>SUM(Z12:Z42)</f>
        <v>0</v>
      </c>
      <c r="AA43" s="36"/>
      <c r="AB43" s="7">
        <f>SUM(AB12:AB42)</f>
        <v>0</v>
      </c>
      <c r="AC43" s="7">
        <f>SUM(AC12:AC42)</f>
        <v>15.692307692307692</v>
      </c>
      <c r="AD43" s="7"/>
      <c r="AE43" s="7">
        <f t="shared" ref="AE43:AL43" si="0">SUM(AE12:AE42)</f>
        <v>231.4615384615384</v>
      </c>
      <c r="AF43" s="58">
        <f t="shared" si="0"/>
        <v>0</v>
      </c>
      <c r="AG43" s="58">
        <f t="shared" si="0"/>
        <v>5698.7692307692305</v>
      </c>
      <c r="AH43" s="58">
        <f t="shared" si="0"/>
        <v>5945.9230769230762</v>
      </c>
      <c r="AI43" s="58">
        <f t="shared" si="0"/>
        <v>0</v>
      </c>
      <c r="AJ43" s="58">
        <f t="shared" si="0"/>
        <v>5945.9230769230762</v>
      </c>
      <c r="AK43" s="58">
        <f t="shared" si="0"/>
        <v>0</v>
      </c>
      <c r="AL43" s="58">
        <f t="shared" si="0"/>
        <v>300</v>
      </c>
      <c r="AM43" s="58"/>
      <c r="AN43" s="58"/>
      <c r="AO43" s="58"/>
      <c r="AP43" s="58">
        <f t="shared" ref="AP13:AP43" si="1">7/26*S43</f>
        <v>0</v>
      </c>
      <c r="AQ43" s="58">
        <f t="shared" ref="AQ13:AQ43" si="2">7/26*M43</f>
        <v>0</v>
      </c>
      <c r="AR43" s="58">
        <f>SUM(AR12:AR42)</f>
        <v>416.24999999999989</v>
      </c>
      <c r="AS43" s="58">
        <f>10/26*S43</f>
        <v>0</v>
      </c>
      <c r="AT43" s="58">
        <f>10/26*M43</f>
        <v>0</v>
      </c>
      <c r="AU43" s="58"/>
      <c r="AV43" s="58">
        <f>10/26*N43</f>
        <v>0</v>
      </c>
      <c r="AW43" s="58">
        <f>10/26*O43</f>
        <v>12.115384615384617</v>
      </c>
      <c r="AX43" s="58">
        <f>SUM(AX12:AX42)</f>
        <v>6662.1730769230771</v>
      </c>
      <c r="AY43" s="58">
        <f>SUM(AY12:AY42)</f>
        <v>0</v>
      </c>
      <c r="AZ43" s="58"/>
      <c r="BA43" s="58"/>
      <c r="BB43" s="58"/>
      <c r="BC43" s="58"/>
      <c r="BD43" s="58"/>
      <c r="BE43" s="58">
        <f t="shared" ref="BE43:BN43" si="3">SUM(BE12:BE42)</f>
        <v>165</v>
      </c>
      <c r="BF43" s="58">
        <f t="shared" si="3"/>
        <v>0</v>
      </c>
      <c r="BG43" s="58">
        <f t="shared" si="3"/>
        <v>0</v>
      </c>
      <c r="BH43" s="58">
        <f t="shared" si="3"/>
        <v>679.57692307692309</v>
      </c>
      <c r="BI43" s="58">
        <f t="shared" si="3"/>
        <v>7506.74</v>
      </c>
      <c r="BJ43" s="58">
        <f t="shared" si="3"/>
        <v>0</v>
      </c>
      <c r="BK43" s="60">
        <f t="shared" si="3"/>
        <v>16</v>
      </c>
      <c r="BL43" s="60">
        <f t="shared" si="3"/>
        <v>17</v>
      </c>
      <c r="BM43" s="58">
        <f t="shared" si="3"/>
        <v>1987.5</v>
      </c>
      <c r="BN43" s="58">
        <f t="shared" si="3"/>
        <v>5416.0785951753514</v>
      </c>
      <c r="BO43" s="58"/>
      <c r="BP43" s="58"/>
      <c r="BQ43" s="58"/>
      <c r="BR43" s="58"/>
      <c r="BS43" s="58"/>
      <c r="BT43" s="58"/>
      <c r="BU43" s="58"/>
      <c r="BV43" s="58">
        <f t="shared" ref="BV43:CF43" si="4">SUM(BV12:BV42)</f>
        <v>3.2386020457866564</v>
      </c>
      <c r="BW43" s="58">
        <f t="shared" si="4"/>
        <v>349.01100000000008</v>
      </c>
      <c r="BX43" s="58">
        <f t="shared" si="4"/>
        <v>377.75</v>
      </c>
      <c r="BY43" s="58">
        <f t="shared" si="4"/>
        <v>0</v>
      </c>
      <c r="BZ43" s="58">
        <f t="shared" si="4"/>
        <v>3038.01</v>
      </c>
      <c r="CA43" s="58">
        <f t="shared" si="4"/>
        <v>0</v>
      </c>
      <c r="CB43" s="58">
        <f t="shared" si="4"/>
        <v>159.05000000000004</v>
      </c>
      <c r="CC43" s="58">
        <f t="shared" si="4"/>
        <v>31</v>
      </c>
      <c r="CD43" s="58">
        <f t="shared" si="4"/>
        <v>5002.2</v>
      </c>
      <c r="CE43" s="58">
        <f t="shared" si="4"/>
        <v>4989</v>
      </c>
      <c r="CF43" s="6">
        <f t="shared" si="4"/>
        <v>52700</v>
      </c>
      <c r="CG43" s="8"/>
      <c r="CI43" s="125">
        <f t="shared" ref="CI43:CR43" si="5">SUM(CI12:CI42)</f>
        <v>31</v>
      </c>
      <c r="CJ43" s="125">
        <f t="shared" si="5"/>
        <v>23</v>
      </c>
      <c r="CK43" s="125">
        <f t="shared" si="5"/>
        <v>25</v>
      </c>
      <c r="CL43" s="125">
        <f t="shared" si="5"/>
        <v>13</v>
      </c>
      <c r="CM43" s="125">
        <f t="shared" si="5"/>
        <v>10</v>
      </c>
      <c r="CN43" s="125">
        <f t="shared" si="5"/>
        <v>59</v>
      </c>
      <c r="CO43" s="126">
        <f t="shared" si="5"/>
        <v>13</v>
      </c>
      <c r="CP43" s="126">
        <f t="shared" si="5"/>
        <v>14</v>
      </c>
      <c r="CQ43" s="125">
        <f t="shared" si="5"/>
        <v>14</v>
      </c>
      <c r="CR43" s="125">
        <f t="shared" si="5"/>
        <v>57</v>
      </c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8"/>
      <c r="DF43" s="138"/>
      <c r="DH43" s="188"/>
      <c r="DI43" s="188"/>
      <c r="DJ43" s="188"/>
    </row>
    <row r="44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43:AW43 AS1:AW10"/>
    <dataValidation allowBlank="1" showInputMessage="1" showErrorMessage="1" prompt="សំរាប់តែអ្នកចូលតែប៉ុណ្ណោះ!!!" sqref="DC12:DE42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47"/>
  <sheetViews>
    <sheetView view="pageBreakPreview" zoomScale="80" zoomScaleNormal="90" zoomScaleSheetLayoutView="80" workbookViewId="0">
      <pane xSplit="19" ySplit="11" topLeftCell="BN12" activePane="bottomRight" state="frozen"/>
      <selection activeCell="A4" sqref="A4:CG5"/>
      <selection pane="topRight" activeCell="A4" sqref="A4:CG5"/>
      <selection pane="bottomLeft" activeCell="A4" sqref="A4:CG5"/>
      <selection pane="bottomRight" activeCell="C16" sqref="C16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203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396</v>
      </c>
      <c r="C12" s="80" t="s">
        <v>1103</v>
      </c>
      <c r="D12" s="80" t="s">
        <v>593</v>
      </c>
      <c r="E12" s="80" t="s">
        <v>594</v>
      </c>
      <c r="F12" s="103" t="s">
        <v>236</v>
      </c>
      <c r="G12" s="80" t="s">
        <v>1068</v>
      </c>
      <c r="H12" s="104">
        <v>44697</v>
      </c>
      <c r="I12" s="105">
        <v>204</v>
      </c>
      <c r="J12" s="106">
        <v>26</v>
      </c>
      <c r="K12" s="106">
        <v>0.5</v>
      </c>
      <c r="L12" s="106">
        <v>0</v>
      </c>
      <c r="M12" s="106">
        <v>0</v>
      </c>
      <c r="N12" s="106">
        <v>25.5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200.07692307692307</v>
      </c>
      <c r="AH12" s="108">
        <v>200.07692307692307</v>
      </c>
      <c r="AI12" s="107"/>
      <c r="AJ12" s="107">
        <v>200.07692307692307</v>
      </c>
      <c r="AK12" s="107"/>
      <c r="AL12" s="109">
        <v>10</v>
      </c>
      <c r="AM12" s="107">
        <v>6.865384615384615</v>
      </c>
      <c r="AN12" s="107">
        <v>0</v>
      </c>
      <c r="AO12" s="107">
        <v>0</v>
      </c>
      <c r="AP12" s="107">
        <v>0</v>
      </c>
      <c r="AQ12" s="107">
        <v>0</v>
      </c>
      <c r="AR12" s="107">
        <v>14.71153846153846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224.78846153846152</v>
      </c>
      <c r="AY12" s="108"/>
      <c r="AZ12" s="110">
        <v>44697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12</v>
      </c>
      <c r="BI12" s="108">
        <v>248.79</v>
      </c>
      <c r="BJ12" s="108"/>
      <c r="BK12" s="111">
        <v>1</v>
      </c>
      <c r="BL12" s="111">
        <v>3</v>
      </c>
      <c r="BM12" s="108">
        <v>150</v>
      </c>
      <c r="BN12" s="108">
        <v>97.412647247929854</v>
      </c>
      <c r="BO12" s="189">
        <v>1021531.74</v>
      </c>
      <c r="BP12" s="112">
        <v>600000</v>
      </c>
      <c r="BQ12" s="189">
        <v>399976.3296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0</v>
      </c>
      <c r="BX12" s="117">
        <v>13.25</v>
      </c>
      <c r="BY12" s="117"/>
      <c r="BZ12" s="117">
        <v>98.08</v>
      </c>
      <c r="CA12" s="117"/>
      <c r="CB12" s="202">
        <v>5.24</v>
      </c>
      <c r="CC12" s="117">
        <v>1</v>
      </c>
      <c r="CD12" s="108">
        <v>157.72</v>
      </c>
      <c r="CE12" s="114">
        <v>157</v>
      </c>
      <c r="CF12" s="115">
        <v>2900</v>
      </c>
      <c r="CG12" s="116"/>
      <c r="CI12" s="119">
        <v>1</v>
      </c>
      <c r="CJ12" s="119">
        <v>1</v>
      </c>
      <c r="CK12" s="119">
        <v>0</v>
      </c>
      <c r="CL12" s="119">
        <v>0</v>
      </c>
      <c r="CM12" s="119">
        <v>1</v>
      </c>
      <c r="CN12" s="119">
        <v>2</v>
      </c>
      <c r="CO12" s="119">
        <v>1</v>
      </c>
      <c r="CP12" s="119">
        <v>0</v>
      </c>
      <c r="CQ12" s="119">
        <v>1</v>
      </c>
      <c r="CR12" s="119">
        <v>4</v>
      </c>
      <c r="CT12" s="127">
        <v>0</v>
      </c>
      <c r="CU12" s="128"/>
      <c r="CV12" s="129">
        <v>0</v>
      </c>
      <c r="CW12" s="129">
        <v>0.5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14.71153846153846</v>
      </c>
      <c r="DL12" s="118">
        <v>0</v>
      </c>
      <c r="DM12" s="118">
        <v>0</v>
      </c>
      <c r="DO12" s="197">
        <v>0</v>
      </c>
      <c r="DP12" s="197">
        <v>0</v>
      </c>
      <c r="DQ12" s="198">
        <v>262.03999999999996</v>
      </c>
      <c r="DR12" s="197">
        <v>1077770.5199999998</v>
      </c>
      <c r="DS12" s="197">
        <v>1077770.5199999998</v>
      </c>
      <c r="DT12" s="200">
        <v>5.24</v>
      </c>
      <c r="DU12" s="118">
        <v>21555.410399999997</v>
      </c>
    </row>
    <row r="13" spans="1:125" s="118" customFormat="1" ht="33" customHeight="1" thickBot="1">
      <c r="A13" s="22">
        <v>2</v>
      </c>
      <c r="B13" s="80" t="s">
        <v>397</v>
      </c>
      <c r="C13" s="80" t="s">
        <v>1109</v>
      </c>
      <c r="D13" s="80" t="s">
        <v>605</v>
      </c>
      <c r="E13" s="80" t="s">
        <v>606</v>
      </c>
      <c r="F13" s="103" t="s">
        <v>236</v>
      </c>
      <c r="G13" s="80" t="s">
        <v>1068</v>
      </c>
      <c r="H13" s="104">
        <v>44728</v>
      </c>
      <c r="I13" s="105">
        <v>204</v>
      </c>
      <c r="J13" s="106">
        <v>26</v>
      </c>
      <c r="K13" s="106">
        <v>0.5</v>
      </c>
      <c r="L13" s="106">
        <v>0</v>
      </c>
      <c r="M13" s="106">
        <v>0</v>
      </c>
      <c r="N13" s="106">
        <v>25.5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200.07692307692307</v>
      </c>
      <c r="AH13" s="108">
        <v>200.07692307692307</v>
      </c>
      <c r="AI13" s="107"/>
      <c r="AJ13" s="107">
        <v>200.07692307692307</v>
      </c>
      <c r="AK13" s="107"/>
      <c r="AL13" s="109">
        <v>10</v>
      </c>
      <c r="AM13" s="107">
        <v>6.865384615384615</v>
      </c>
      <c r="AN13" s="107">
        <v>0</v>
      </c>
      <c r="AO13" s="107">
        <v>0</v>
      </c>
      <c r="AP13" s="107">
        <v>0</v>
      </c>
      <c r="AQ13" s="107">
        <v>0</v>
      </c>
      <c r="AR13" s="107">
        <v>14.71153846153846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224.78846153846152</v>
      </c>
      <c r="AY13" s="108"/>
      <c r="AZ13" s="110">
        <v>44728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12</v>
      </c>
      <c r="BI13" s="108">
        <v>248.79</v>
      </c>
      <c r="BJ13" s="108"/>
      <c r="BK13" s="111">
        <v>1</v>
      </c>
      <c r="BL13" s="111">
        <v>3</v>
      </c>
      <c r="BM13" s="108">
        <v>150</v>
      </c>
      <c r="BN13" s="108">
        <v>97.412647247929854</v>
      </c>
      <c r="BO13" s="189">
        <v>1021531.74</v>
      </c>
      <c r="BP13" s="112">
        <v>600000</v>
      </c>
      <c r="BQ13" s="189">
        <v>399976.3296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13.25</v>
      </c>
      <c r="BY13" s="117"/>
      <c r="BZ13" s="117">
        <v>98.08</v>
      </c>
      <c r="CA13" s="117"/>
      <c r="CB13" s="202">
        <v>5.24</v>
      </c>
      <c r="CC13" s="117">
        <v>1</v>
      </c>
      <c r="CD13" s="108">
        <v>157.72</v>
      </c>
      <c r="CE13" s="114">
        <v>157</v>
      </c>
      <c r="CF13" s="115">
        <v>2900</v>
      </c>
      <c r="CG13" s="116"/>
      <c r="CI13" s="119">
        <v>1</v>
      </c>
      <c r="CJ13" s="119">
        <v>1</v>
      </c>
      <c r="CK13" s="119">
        <v>0</v>
      </c>
      <c r="CL13" s="119">
        <v>0</v>
      </c>
      <c r="CM13" s="119">
        <v>1</v>
      </c>
      <c r="CN13" s="119">
        <v>2</v>
      </c>
      <c r="CO13" s="119">
        <v>1</v>
      </c>
      <c r="CP13" s="119">
        <v>0</v>
      </c>
      <c r="CQ13" s="119">
        <v>1</v>
      </c>
      <c r="CR13" s="119">
        <v>4</v>
      </c>
      <c r="CT13" s="127">
        <v>0</v>
      </c>
      <c r="CU13" s="128"/>
      <c r="CV13" s="129">
        <v>0</v>
      </c>
      <c r="CW13" s="129">
        <v>0.5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14.71153846153846</v>
      </c>
      <c r="DL13" s="118">
        <v>0</v>
      </c>
      <c r="DM13" s="118">
        <v>0</v>
      </c>
      <c r="DO13" s="197">
        <v>0</v>
      </c>
      <c r="DP13" s="197">
        <v>0</v>
      </c>
      <c r="DQ13" s="198">
        <v>262.03999999999996</v>
      </c>
      <c r="DR13" s="197">
        <v>1077770.5199999998</v>
      </c>
      <c r="DS13" s="197">
        <v>1077770.5199999998</v>
      </c>
      <c r="DT13" s="200">
        <v>5.24</v>
      </c>
      <c r="DU13" s="118">
        <v>21555.410399999997</v>
      </c>
    </row>
    <row r="14" spans="1:125" s="118" customFormat="1" ht="33" customHeight="1" thickBot="1">
      <c r="A14" s="22">
        <v>3</v>
      </c>
      <c r="B14" s="80" t="s">
        <v>398</v>
      </c>
      <c r="C14" s="80" t="s">
        <v>1114</v>
      </c>
      <c r="D14" s="80" t="s">
        <v>615</v>
      </c>
      <c r="E14" s="80" t="s">
        <v>616</v>
      </c>
      <c r="F14" s="103" t="s">
        <v>236</v>
      </c>
      <c r="G14" s="80" t="s">
        <v>1068</v>
      </c>
      <c r="H14" s="104">
        <v>44760</v>
      </c>
      <c r="I14" s="105">
        <v>204</v>
      </c>
      <c r="J14" s="106">
        <v>26</v>
      </c>
      <c r="K14" s="106">
        <v>0.5</v>
      </c>
      <c r="L14" s="106">
        <v>0</v>
      </c>
      <c r="M14" s="106">
        <v>0</v>
      </c>
      <c r="N14" s="106">
        <v>23.5</v>
      </c>
      <c r="O14" s="106">
        <v>2</v>
      </c>
      <c r="P14" s="106" t="s">
        <v>527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15.692307692307692</v>
      </c>
      <c r="AD14" s="108">
        <v>0</v>
      </c>
      <c r="AE14" s="108">
        <v>0</v>
      </c>
      <c r="AF14" s="108">
        <v>0</v>
      </c>
      <c r="AG14" s="108">
        <v>184.38461538461539</v>
      </c>
      <c r="AH14" s="108">
        <v>200.07692307692307</v>
      </c>
      <c r="AI14" s="107"/>
      <c r="AJ14" s="107">
        <v>200.07692307692307</v>
      </c>
      <c r="AK14" s="107"/>
      <c r="AL14" s="109">
        <v>10</v>
      </c>
      <c r="AM14" s="107">
        <v>6.3269230769230766</v>
      </c>
      <c r="AN14" s="107">
        <v>0.53846153846153844</v>
      </c>
      <c r="AO14" s="107">
        <v>0</v>
      </c>
      <c r="AP14" s="107">
        <v>0</v>
      </c>
      <c r="AQ14" s="107">
        <v>0</v>
      </c>
      <c r="AR14" s="107">
        <v>14.71153846153846</v>
      </c>
      <c r="AS14" s="107">
        <v>0</v>
      </c>
      <c r="AT14" s="107">
        <v>0</v>
      </c>
      <c r="AU14" s="107">
        <v>0</v>
      </c>
      <c r="AV14" s="107">
        <v>1.1538461538461537</v>
      </c>
      <c r="AW14" s="107">
        <v>0</v>
      </c>
      <c r="AX14" s="108">
        <v>224.78846153846152</v>
      </c>
      <c r="AY14" s="108"/>
      <c r="AZ14" s="110">
        <v>44760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0</v>
      </c>
      <c r="BI14" s="108">
        <v>236.79</v>
      </c>
      <c r="BJ14" s="108"/>
      <c r="BK14" s="111">
        <v>1</v>
      </c>
      <c r="BL14" s="111">
        <v>1</v>
      </c>
      <c r="BM14" s="108">
        <v>75</v>
      </c>
      <c r="BN14" s="108">
        <v>158.0224536312713</v>
      </c>
      <c r="BO14" s="112">
        <v>972259.74</v>
      </c>
      <c r="BP14" s="112">
        <v>300000</v>
      </c>
      <c r="BQ14" s="112">
        <v>648840.19461000001</v>
      </c>
      <c r="BR14" s="112" t="s">
        <v>1297</v>
      </c>
      <c r="BS14" s="112">
        <v>0</v>
      </c>
      <c r="BT14" s="112">
        <v>0</v>
      </c>
      <c r="BU14" s="113" t="s">
        <v>1297</v>
      </c>
      <c r="BV14" s="108">
        <v>0</v>
      </c>
      <c r="BW14" s="117">
        <v>35.661500000000004</v>
      </c>
      <c r="BX14" s="117">
        <v>12.25</v>
      </c>
      <c r="BY14" s="117"/>
      <c r="BZ14" s="117">
        <v>102</v>
      </c>
      <c r="CA14" s="117"/>
      <c r="CB14" s="202">
        <v>5.69</v>
      </c>
      <c r="CC14" s="117">
        <v>1</v>
      </c>
      <c r="CD14" s="108">
        <v>176.01</v>
      </c>
      <c r="CE14" s="114">
        <v>176</v>
      </c>
      <c r="CF14" s="115">
        <v>0</v>
      </c>
      <c r="CG14" s="116"/>
      <c r="CI14" s="119">
        <v>1</v>
      </c>
      <c r="CJ14" s="119">
        <v>1</v>
      </c>
      <c r="CK14" s="119">
        <v>1</v>
      </c>
      <c r="CL14" s="119">
        <v>0</v>
      </c>
      <c r="CM14" s="119">
        <v>1</v>
      </c>
      <c r="CN14" s="119">
        <v>1</v>
      </c>
      <c r="CO14" s="119">
        <v>0</v>
      </c>
      <c r="CP14" s="119">
        <v>0</v>
      </c>
      <c r="CQ14" s="119">
        <v>0</v>
      </c>
      <c r="CR14" s="119">
        <v>0</v>
      </c>
      <c r="CT14" s="127">
        <v>0</v>
      </c>
      <c r="CU14" s="128"/>
      <c r="CV14" s="129">
        <v>0</v>
      </c>
      <c r="CW14" s="129">
        <v>0.5</v>
      </c>
      <c r="CX14" s="129">
        <v>0</v>
      </c>
      <c r="CY14" s="129" t="s">
        <v>527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14.71153846153846</v>
      </c>
      <c r="DL14" s="118">
        <v>0</v>
      </c>
      <c r="DM14" s="118">
        <v>0</v>
      </c>
      <c r="DO14" s="197">
        <v>0</v>
      </c>
      <c r="DP14" s="197">
        <v>0</v>
      </c>
      <c r="DQ14" s="198">
        <v>284.70150000000001</v>
      </c>
      <c r="DR14" s="197">
        <v>1170977.2694999999</v>
      </c>
      <c r="DS14" s="197">
        <v>1170977.2694999999</v>
      </c>
      <c r="DT14" s="200">
        <v>5.69</v>
      </c>
      <c r="DU14" s="118">
        <v>23419.545389999999</v>
      </c>
    </row>
    <row r="15" spans="1:125" s="118" customFormat="1" ht="33" customHeight="1" thickBot="1">
      <c r="A15" s="22">
        <v>4</v>
      </c>
      <c r="B15" s="80" t="s">
        <v>399</v>
      </c>
      <c r="C15" s="80" t="s">
        <v>1115</v>
      </c>
      <c r="D15" s="80" t="s">
        <v>617</v>
      </c>
      <c r="E15" s="80" t="s">
        <v>618</v>
      </c>
      <c r="F15" s="103" t="s">
        <v>236</v>
      </c>
      <c r="G15" s="80" t="s">
        <v>1068</v>
      </c>
      <c r="H15" s="104">
        <v>44760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44760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12</v>
      </c>
      <c r="BF15" s="117"/>
      <c r="BG15" s="117"/>
      <c r="BH15" s="108">
        <v>0</v>
      </c>
      <c r="BI15" s="108">
        <v>241</v>
      </c>
      <c r="BJ15" s="108"/>
      <c r="BK15" s="111" t="s">
        <v>525</v>
      </c>
      <c r="BL15" s="111">
        <v>0</v>
      </c>
      <c r="BM15" s="108">
        <v>37.5</v>
      </c>
      <c r="BN15" s="108">
        <v>199.37299074525086</v>
      </c>
      <c r="BO15" s="112">
        <v>992625.5</v>
      </c>
      <c r="BP15" s="112">
        <v>150000</v>
      </c>
      <c r="BQ15" s="112">
        <v>818625.5</v>
      </c>
      <c r="BR15" s="112" t="s">
        <v>1297</v>
      </c>
      <c r="BS15" s="112">
        <v>0</v>
      </c>
      <c r="BT15" s="112">
        <v>0</v>
      </c>
      <c r="BU15" s="113" t="s">
        <v>1297</v>
      </c>
      <c r="BV15" s="108">
        <v>0</v>
      </c>
      <c r="BW15" s="117">
        <v>36.655999999999999</v>
      </c>
      <c r="BX15" s="117">
        <v>13.5</v>
      </c>
      <c r="BY15" s="117"/>
      <c r="BZ15" s="117">
        <v>102</v>
      </c>
      <c r="CA15" s="117"/>
      <c r="CB15" s="202">
        <v>5.83</v>
      </c>
      <c r="CC15" s="117">
        <v>1</v>
      </c>
      <c r="CD15" s="108">
        <v>182.33</v>
      </c>
      <c r="CE15" s="114">
        <v>182</v>
      </c>
      <c r="CF15" s="115">
        <v>1300</v>
      </c>
      <c r="CG15" s="116"/>
      <c r="CI15" s="119">
        <v>1</v>
      </c>
      <c r="CJ15" s="119">
        <v>1</v>
      </c>
      <c r="CK15" s="119">
        <v>1</v>
      </c>
      <c r="CL15" s="119">
        <v>1</v>
      </c>
      <c r="CM15" s="119">
        <v>0</v>
      </c>
      <c r="CN15" s="119">
        <v>2</v>
      </c>
      <c r="CO15" s="119">
        <v>0</v>
      </c>
      <c r="CP15" s="119">
        <v>1</v>
      </c>
      <c r="CQ15" s="119">
        <v>0</v>
      </c>
      <c r="CR15" s="119">
        <v>3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0.75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0.75</v>
      </c>
      <c r="DQ15" s="198">
        <v>291.90600000000001</v>
      </c>
      <c r="DR15" s="197">
        <v>1200609.378</v>
      </c>
      <c r="DS15" s="197">
        <v>1200000</v>
      </c>
      <c r="DT15" s="200">
        <v>5.83</v>
      </c>
      <c r="DU15" s="118">
        <v>24000</v>
      </c>
    </row>
    <row r="16" spans="1:125" s="118" customFormat="1" ht="33" customHeight="1" thickBot="1">
      <c r="A16" s="22">
        <v>5</v>
      </c>
      <c r="B16" s="80" t="s">
        <v>400</v>
      </c>
      <c r="C16" s="80" t="s">
        <v>1122</v>
      </c>
      <c r="D16" s="80" t="s">
        <v>631</v>
      </c>
      <c r="E16" s="80" t="s">
        <v>632</v>
      </c>
      <c r="F16" s="103" t="s">
        <v>236</v>
      </c>
      <c r="G16" s="80" t="s">
        <v>1068</v>
      </c>
      <c r="H16" s="104">
        <v>44775</v>
      </c>
      <c r="I16" s="105">
        <v>204</v>
      </c>
      <c r="J16" s="106">
        <v>26</v>
      </c>
      <c r="K16" s="106">
        <v>0.5</v>
      </c>
      <c r="L16" s="106">
        <v>0</v>
      </c>
      <c r="M16" s="106">
        <v>0</v>
      </c>
      <c r="N16" s="106">
        <v>24.5</v>
      </c>
      <c r="O16" s="106">
        <v>1</v>
      </c>
      <c r="P16" s="106">
        <v>0</v>
      </c>
      <c r="Q16" s="106">
        <v>0</v>
      </c>
      <c r="R16" s="106" t="s">
        <v>525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7.8461538461538458</v>
      </c>
      <c r="AF16" s="108">
        <v>0</v>
      </c>
      <c r="AG16" s="108">
        <v>192.23076923076923</v>
      </c>
      <c r="AH16" s="108">
        <v>200.07692307692307</v>
      </c>
      <c r="AI16" s="107"/>
      <c r="AJ16" s="107">
        <v>200.07692307692307</v>
      </c>
      <c r="AK16" s="107"/>
      <c r="AL16" s="109">
        <v>10</v>
      </c>
      <c r="AM16" s="107">
        <v>6.5961538461538458</v>
      </c>
      <c r="AN16" s="107">
        <v>0</v>
      </c>
      <c r="AO16" s="107">
        <v>0</v>
      </c>
      <c r="AP16" s="107">
        <v>0</v>
      </c>
      <c r="AQ16" s="107">
        <v>0</v>
      </c>
      <c r="AR16" s="107">
        <v>14.134615384615383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224.21153846153845</v>
      </c>
      <c r="AY16" s="108"/>
      <c r="AZ16" s="110">
        <v>44775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233.21</v>
      </c>
      <c r="BJ16" s="108"/>
      <c r="BK16" s="111">
        <v>1</v>
      </c>
      <c r="BL16" s="111">
        <v>2</v>
      </c>
      <c r="BM16" s="108">
        <v>112.5</v>
      </c>
      <c r="BN16" s="108">
        <v>118.6867000487092</v>
      </c>
      <c r="BO16" s="112">
        <v>957560.26</v>
      </c>
      <c r="BP16" s="112">
        <v>450000</v>
      </c>
      <c r="BQ16" s="112">
        <v>487327.59039999999</v>
      </c>
      <c r="BR16" s="112" t="s">
        <v>1297</v>
      </c>
      <c r="BS16" s="112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12.75</v>
      </c>
      <c r="BY16" s="117"/>
      <c r="BZ16" s="117">
        <v>98.08</v>
      </c>
      <c r="CA16" s="117"/>
      <c r="CB16" s="202">
        <v>4.91</v>
      </c>
      <c r="CC16" s="117">
        <v>1</v>
      </c>
      <c r="CD16" s="108">
        <v>141.97</v>
      </c>
      <c r="CE16" s="114">
        <v>141</v>
      </c>
      <c r="CF16" s="115">
        <v>3900</v>
      </c>
      <c r="CG16" s="116"/>
      <c r="CI16" s="119">
        <v>1</v>
      </c>
      <c r="CJ16" s="119">
        <v>0</v>
      </c>
      <c r="CK16" s="119">
        <v>2</v>
      </c>
      <c r="CL16" s="119">
        <v>0</v>
      </c>
      <c r="CM16" s="119">
        <v>0</v>
      </c>
      <c r="CN16" s="119">
        <v>1</v>
      </c>
      <c r="CO16" s="119">
        <v>1</v>
      </c>
      <c r="CP16" s="119">
        <v>1</v>
      </c>
      <c r="CQ16" s="119">
        <v>1</v>
      </c>
      <c r="CR16" s="119">
        <v>4</v>
      </c>
      <c r="CT16" s="127">
        <v>0</v>
      </c>
      <c r="CU16" s="128"/>
      <c r="CV16" s="129">
        <v>0</v>
      </c>
      <c r="CW16" s="129">
        <v>0.5</v>
      </c>
      <c r="CX16" s="129" t="s">
        <v>525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14.134615384615383</v>
      </c>
      <c r="DL16" s="118">
        <v>0</v>
      </c>
      <c r="DM16" s="118">
        <v>0</v>
      </c>
      <c r="DO16" s="197">
        <v>0</v>
      </c>
      <c r="DP16" s="197">
        <v>0</v>
      </c>
      <c r="DQ16" s="198">
        <v>245.96</v>
      </c>
      <c r="DR16" s="197">
        <v>1011633.48</v>
      </c>
      <c r="DS16" s="197">
        <v>1011633.48</v>
      </c>
      <c r="DT16" s="200">
        <v>4.91</v>
      </c>
      <c r="DU16" s="118">
        <v>20232.669600000001</v>
      </c>
    </row>
    <row r="17" spans="1:125" s="118" customFormat="1" ht="33" customHeight="1" thickBot="1">
      <c r="A17" s="22">
        <v>6</v>
      </c>
      <c r="B17" s="80" t="s">
        <v>401</v>
      </c>
      <c r="C17" s="80" t="s">
        <v>1141</v>
      </c>
      <c r="D17" s="80" t="s">
        <v>669</v>
      </c>
      <c r="E17" s="80" t="s">
        <v>670</v>
      </c>
      <c r="F17" s="103" t="s">
        <v>236</v>
      </c>
      <c r="G17" s="80" t="s">
        <v>1068</v>
      </c>
      <c r="H17" s="104">
        <v>44789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24.5</v>
      </c>
      <c r="O17" s="106">
        <v>1.5</v>
      </c>
      <c r="P17" s="106">
        <v>0</v>
      </c>
      <c r="Q17" s="106">
        <v>0</v>
      </c>
      <c r="R17" s="106" t="s">
        <v>529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11.769230769230768</v>
      </c>
      <c r="AF17" s="108">
        <v>0</v>
      </c>
      <c r="AG17" s="108">
        <v>192.23076923076923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6.5961538461538458</v>
      </c>
      <c r="AN17" s="107">
        <v>0</v>
      </c>
      <c r="AO17" s="107">
        <v>0</v>
      </c>
      <c r="AP17" s="107">
        <v>0</v>
      </c>
      <c r="AQ17" s="107">
        <v>0</v>
      </c>
      <c r="AR17" s="107">
        <v>14.134615384615383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228.13461538461539</v>
      </c>
      <c r="AY17" s="108"/>
      <c r="AZ17" s="110">
        <v>44789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8</v>
      </c>
      <c r="BI17" s="108">
        <v>245.13</v>
      </c>
      <c r="BJ17" s="108"/>
      <c r="BK17" s="111">
        <v>1</v>
      </c>
      <c r="BL17" s="111">
        <v>0</v>
      </c>
      <c r="BM17" s="108">
        <v>37.5</v>
      </c>
      <c r="BN17" s="108">
        <v>209.31149810034097</v>
      </c>
      <c r="BO17" s="112">
        <v>1031139.78</v>
      </c>
      <c r="BP17" s="112">
        <v>150000</v>
      </c>
      <c r="BQ17" s="112">
        <v>859433.01120000007</v>
      </c>
      <c r="BR17" s="112" t="s">
        <v>1297</v>
      </c>
      <c r="BS17" s="112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12.75</v>
      </c>
      <c r="BY17" s="117"/>
      <c r="BZ17" s="117">
        <v>102</v>
      </c>
      <c r="CA17" s="117"/>
      <c r="CB17" s="202">
        <v>5.27</v>
      </c>
      <c r="CC17" s="117">
        <v>1</v>
      </c>
      <c r="CD17" s="108">
        <v>149.61000000000001</v>
      </c>
      <c r="CE17" s="114">
        <v>149</v>
      </c>
      <c r="CF17" s="115">
        <v>2400</v>
      </c>
      <c r="CG17" s="116"/>
      <c r="CI17" s="119">
        <v>1</v>
      </c>
      <c r="CJ17" s="119">
        <v>0</v>
      </c>
      <c r="CK17" s="119">
        <v>2</v>
      </c>
      <c r="CL17" s="119">
        <v>0</v>
      </c>
      <c r="CM17" s="119">
        <v>1</v>
      </c>
      <c r="CN17" s="119">
        <v>4</v>
      </c>
      <c r="CO17" s="119">
        <v>1</v>
      </c>
      <c r="CP17" s="119">
        <v>0</v>
      </c>
      <c r="CQ17" s="119">
        <v>0</v>
      </c>
      <c r="CR17" s="119">
        <v>4</v>
      </c>
      <c r="CT17" s="127">
        <v>0</v>
      </c>
      <c r="CU17" s="128"/>
      <c r="CV17" s="129">
        <v>0</v>
      </c>
      <c r="CW17" s="129">
        <v>0</v>
      </c>
      <c r="CX17" s="129" t="s">
        <v>529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6</v>
      </c>
      <c r="DI17" s="80">
        <v>0</v>
      </c>
      <c r="DJ17" s="80">
        <v>0</v>
      </c>
      <c r="DK17" s="191">
        <v>14.134615384615383</v>
      </c>
      <c r="DL17" s="118">
        <v>0</v>
      </c>
      <c r="DM17" s="118">
        <v>0</v>
      </c>
      <c r="DO17" s="197">
        <v>0</v>
      </c>
      <c r="DP17" s="197">
        <v>6</v>
      </c>
      <c r="DQ17" s="198">
        <v>263.88</v>
      </c>
      <c r="DR17" s="197">
        <v>1085338.44</v>
      </c>
      <c r="DS17" s="197">
        <v>1085338.44</v>
      </c>
      <c r="DT17" s="200">
        <v>5.27</v>
      </c>
      <c r="DU17" s="118">
        <v>21706.768799999998</v>
      </c>
    </row>
    <row r="18" spans="1:125" s="118" customFormat="1" ht="33" customHeight="1" thickBot="1">
      <c r="A18" s="22">
        <v>7</v>
      </c>
      <c r="B18" s="80" t="s">
        <v>402</v>
      </c>
      <c r="C18" s="80" t="s">
        <v>1144</v>
      </c>
      <c r="D18" s="80" t="s">
        <v>675</v>
      </c>
      <c r="E18" s="80" t="s">
        <v>676</v>
      </c>
      <c r="F18" s="103" t="s">
        <v>236</v>
      </c>
      <c r="G18" s="80" t="s">
        <v>1068</v>
      </c>
      <c r="H18" s="104">
        <v>44803</v>
      </c>
      <c r="I18" s="105">
        <v>204</v>
      </c>
      <c r="J18" s="106">
        <v>26</v>
      </c>
      <c r="K18" s="106">
        <v>3.5</v>
      </c>
      <c r="L18" s="106">
        <v>0</v>
      </c>
      <c r="M18" s="106">
        <v>0</v>
      </c>
      <c r="N18" s="106">
        <v>22.5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176.53846153846152</v>
      </c>
      <c r="AH18" s="108">
        <v>176.53846153846152</v>
      </c>
      <c r="AI18" s="107"/>
      <c r="AJ18" s="107">
        <v>176.53846153846152</v>
      </c>
      <c r="AK18" s="107"/>
      <c r="AL18" s="109">
        <v>10</v>
      </c>
      <c r="AM18" s="107">
        <v>6.0576923076923075</v>
      </c>
      <c r="AN18" s="107">
        <v>0</v>
      </c>
      <c r="AO18" s="107">
        <v>0</v>
      </c>
      <c r="AP18" s="107">
        <v>0</v>
      </c>
      <c r="AQ18" s="107">
        <v>0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186.53846153846152</v>
      </c>
      <c r="AY18" s="108"/>
      <c r="AZ18" s="110">
        <v>44803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0</v>
      </c>
      <c r="BI18" s="108">
        <v>195.54</v>
      </c>
      <c r="BJ18" s="108"/>
      <c r="BK18" s="111">
        <v>1</v>
      </c>
      <c r="BL18" s="111">
        <v>3</v>
      </c>
      <c r="BM18" s="108">
        <v>150</v>
      </c>
      <c r="BN18" s="108">
        <v>45.259514028251338</v>
      </c>
      <c r="BO18" s="112">
        <v>802887.24</v>
      </c>
      <c r="BP18" s="112">
        <v>600000</v>
      </c>
      <c r="BQ18" s="112">
        <v>185835.56459999998</v>
      </c>
      <c r="BR18" s="112" t="s">
        <v>1297</v>
      </c>
      <c r="BS18" s="112">
        <v>0</v>
      </c>
      <c r="BT18" s="112">
        <v>0</v>
      </c>
      <c r="BU18" s="113" t="s">
        <v>1297</v>
      </c>
      <c r="BV18" s="108">
        <v>0</v>
      </c>
      <c r="BW18" s="117">
        <v>0</v>
      </c>
      <c r="BX18" s="117">
        <v>11.75</v>
      </c>
      <c r="BY18" s="117"/>
      <c r="BZ18" s="117">
        <v>102</v>
      </c>
      <c r="CA18" s="117"/>
      <c r="CB18" s="202">
        <v>4.1399999999999997</v>
      </c>
      <c r="CC18" s="117">
        <v>1</v>
      </c>
      <c r="CD18" s="108">
        <v>100.15</v>
      </c>
      <c r="CE18" s="114">
        <v>100</v>
      </c>
      <c r="CF18" s="115">
        <v>600</v>
      </c>
      <c r="CG18" s="116"/>
      <c r="CI18" s="119">
        <v>1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1</v>
      </c>
      <c r="CR18" s="119">
        <v>1</v>
      </c>
      <c r="CT18" s="127">
        <v>0</v>
      </c>
      <c r="CU18" s="128"/>
      <c r="CV18" s="129">
        <v>0</v>
      </c>
      <c r="CW18" s="129">
        <v>3.5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0</v>
      </c>
      <c r="DL18" s="118">
        <v>0</v>
      </c>
      <c r="DM18" s="118">
        <v>0</v>
      </c>
      <c r="DO18" s="197">
        <v>0</v>
      </c>
      <c r="DP18" s="197">
        <v>0</v>
      </c>
      <c r="DQ18" s="198">
        <v>207.29</v>
      </c>
      <c r="DR18" s="197">
        <v>852583.77</v>
      </c>
      <c r="DS18" s="197">
        <v>852583.77</v>
      </c>
      <c r="DT18" s="200">
        <v>4.1399999999999997</v>
      </c>
      <c r="DU18" s="118">
        <v>17051.6754</v>
      </c>
    </row>
    <row r="19" spans="1:125" s="118" customFormat="1" ht="33" customHeight="1" thickBot="1">
      <c r="A19" s="22">
        <v>8</v>
      </c>
      <c r="B19" s="80" t="s">
        <v>403</v>
      </c>
      <c r="C19" s="80" t="s">
        <v>1149</v>
      </c>
      <c r="D19" s="80" t="s">
        <v>685</v>
      </c>
      <c r="E19" s="80" t="s">
        <v>686</v>
      </c>
      <c r="F19" s="103" t="s">
        <v>236</v>
      </c>
      <c r="G19" s="80" t="s">
        <v>1068</v>
      </c>
      <c r="H19" s="104">
        <v>44844</v>
      </c>
      <c r="I19" s="105">
        <v>204</v>
      </c>
      <c r="J19" s="106">
        <v>26</v>
      </c>
      <c r="K19" s="106">
        <v>0</v>
      </c>
      <c r="L19" s="106">
        <v>0</v>
      </c>
      <c r="M19" s="106">
        <v>0</v>
      </c>
      <c r="N19" s="106">
        <v>25</v>
      </c>
      <c r="O19" s="106">
        <v>1</v>
      </c>
      <c r="P19" s="106">
        <v>0</v>
      </c>
      <c r="Q19" s="106">
        <v>0</v>
      </c>
      <c r="R19" s="106" t="s">
        <v>525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7.8461538461538458</v>
      </c>
      <c r="AF19" s="108">
        <v>0</v>
      </c>
      <c r="AG19" s="108">
        <v>196.15384615384613</v>
      </c>
      <c r="AH19" s="108">
        <v>203.99999999999997</v>
      </c>
      <c r="AI19" s="107"/>
      <c r="AJ19" s="107">
        <v>203.99999999999997</v>
      </c>
      <c r="AK19" s="107"/>
      <c r="AL19" s="109">
        <v>10</v>
      </c>
      <c r="AM19" s="107">
        <v>6.7307692307692308</v>
      </c>
      <c r="AN19" s="107">
        <v>0</v>
      </c>
      <c r="AO19" s="107">
        <v>0</v>
      </c>
      <c r="AP19" s="107">
        <v>0</v>
      </c>
      <c r="AQ19" s="107">
        <v>0</v>
      </c>
      <c r="AR19" s="107">
        <v>14.423076923076922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228.42307692307691</v>
      </c>
      <c r="AY19" s="108"/>
      <c r="AZ19" s="110">
        <v>44844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9</v>
      </c>
      <c r="BF19" s="117"/>
      <c r="BG19" s="117"/>
      <c r="BH19" s="108">
        <v>0</v>
      </c>
      <c r="BI19" s="108">
        <v>237.42</v>
      </c>
      <c r="BJ19" s="108"/>
      <c r="BK19" s="111">
        <v>0</v>
      </c>
      <c r="BL19" s="111">
        <v>2</v>
      </c>
      <c r="BM19" s="108">
        <v>75</v>
      </c>
      <c r="BN19" s="108">
        <v>158.60207789576228</v>
      </c>
      <c r="BO19" s="112">
        <v>974846.5199999999</v>
      </c>
      <c r="BP19" s="112">
        <v>300000</v>
      </c>
      <c r="BQ19" s="112">
        <v>651220.13183999993</v>
      </c>
      <c r="BR19" s="112" t="s">
        <v>1297</v>
      </c>
      <c r="BS19" s="112">
        <v>0</v>
      </c>
      <c r="BT19" s="112">
        <v>0</v>
      </c>
      <c r="BU19" s="113" t="s">
        <v>1297</v>
      </c>
      <c r="BV19" s="108">
        <v>0</v>
      </c>
      <c r="BW19" s="117">
        <v>36.795999999999999</v>
      </c>
      <c r="BX19" s="117">
        <v>13</v>
      </c>
      <c r="BY19" s="117"/>
      <c r="BZ19" s="117">
        <v>102</v>
      </c>
      <c r="CA19" s="117"/>
      <c r="CB19" s="202">
        <v>5.74</v>
      </c>
      <c r="CC19" s="117">
        <v>1</v>
      </c>
      <c r="CD19" s="108">
        <v>178.48</v>
      </c>
      <c r="CE19" s="114">
        <v>178</v>
      </c>
      <c r="CF19" s="115">
        <v>1900</v>
      </c>
      <c r="CG19" s="116"/>
      <c r="CI19" s="119">
        <v>1</v>
      </c>
      <c r="CJ19" s="119">
        <v>1</v>
      </c>
      <c r="CK19" s="119">
        <v>1</v>
      </c>
      <c r="CL19" s="119">
        <v>0</v>
      </c>
      <c r="CM19" s="119">
        <v>1</v>
      </c>
      <c r="CN19" s="119">
        <v>3</v>
      </c>
      <c r="CO19" s="119">
        <v>0</v>
      </c>
      <c r="CP19" s="119">
        <v>1</v>
      </c>
      <c r="CQ19" s="119">
        <v>1</v>
      </c>
      <c r="CR19" s="119">
        <v>4</v>
      </c>
      <c r="CT19" s="127">
        <v>0</v>
      </c>
      <c r="CU19" s="128"/>
      <c r="CV19" s="129">
        <v>0</v>
      </c>
      <c r="CW19" s="129">
        <v>0</v>
      </c>
      <c r="CX19" s="129" t="s">
        <v>525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14.423076923076922</v>
      </c>
      <c r="DL19" s="118">
        <v>0</v>
      </c>
      <c r="DM19" s="118">
        <v>0</v>
      </c>
      <c r="DO19" s="197">
        <v>0</v>
      </c>
      <c r="DP19" s="197">
        <v>0</v>
      </c>
      <c r="DQ19" s="198">
        <v>287.21600000000001</v>
      </c>
      <c r="DR19" s="197">
        <v>1181319.4080000001</v>
      </c>
      <c r="DS19" s="197">
        <v>1181319.4080000001</v>
      </c>
      <c r="DT19" s="200">
        <v>5.74</v>
      </c>
      <c r="DU19" s="118">
        <v>23626.388160000002</v>
      </c>
    </row>
    <row r="20" spans="1:125" s="118" customFormat="1" ht="33" customHeight="1" thickBot="1">
      <c r="A20" s="22">
        <v>9</v>
      </c>
      <c r="B20" s="80" t="s">
        <v>404</v>
      </c>
      <c r="C20" s="80" t="s">
        <v>1164</v>
      </c>
      <c r="D20" s="80" t="s">
        <v>715</v>
      </c>
      <c r="E20" s="80" t="s">
        <v>716</v>
      </c>
      <c r="F20" s="103" t="s">
        <v>236</v>
      </c>
      <c r="G20" s="80" t="s">
        <v>1068</v>
      </c>
      <c r="H20" s="104">
        <v>44923</v>
      </c>
      <c r="I20" s="105">
        <v>204</v>
      </c>
      <c r="J20" s="106">
        <v>26</v>
      </c>
      <c r="K20" s="106">
        <v>2</v>
      </c>
      <c r="L20" s="106">
        <v>0</v>
      </c>
      <c r="M20" s="106">
        <v>0</v>
      </c>
      <c r="N20" s="106">
        <v>24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188.30769230769229</v>
      </c>
      <c r="AH20" s="108">
        <v>188.30769230769229</v>
      </c>
      <c r="AI20" s="107"/>
      <c r="AJ20" s="107">
        <v>188.30769230769229</v>
      </c>
      <c r="AK20" s="107"/>
      <c r="AL20" s="109">
        <v>10</v>
      </c>
      <c r="AM20" s="107">
        <v>6.4615384615384617</v>
      </c>
      <c r="AN20" s="107">
        <v>0</v>
      </c>
      <c r="AO20" s="107">
        <v>0</v>
      </c>
      <c r="AP20" s="107">
        <v>0</v>
      </c>
      <c r="AQ20" s="107">
        <v>0</v>
      </c>
      <c r="AR20" s="107">
        <v>13.846153846153845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212.15384615384613</v>
      </c>
      <c r="AY20" s="108"/>
      <c r="AZ20" s="110">
        <v>44923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9</v>
      </c>
      <c r="BF20" s="117"/>
      <c r="BG20" s="117"/>
      <c r="BH20" s="108">
        <v>0</v>
      </c>
      <c r="BI20" s="108">
        <v>221.15</v>
      </c>
      <c r="BJ20" s="108"/>
      <c r="BK20" s="111">
        <v>0</v>
      </c>
      <c r="BL20" s="111">
        <v>1</v>
      </c>
      <c r="BM20" s="108">
        <v>37.5</v>
      </c>
      <c r="BN20" s="108">
        <v>179.93712883584999</v>
      </c>
      <c r="BO20" s="112">
        <v>908041.9</v>
      </c>
      <c r="BP20" s="112">
        <v>150000</v>
      </c>
      <c r="BQ20" s="112">
        <v>738821.85100000002</v>
      </c>
      <c r="BR20" s="112" t="s">
        <v>1297</v>
      </c>
      <c r="BS20" s="112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12.5</v>
      </c>
      <c r="BY20" s="117"/>
      <c r="BZ20" s="117">
        <v>102</v>
      </c>
      <c r="CA20" s="117"/>
      <c r="CB20" s="202">
        <v>4.67</v>
      </c>
      <c r="CC20" s="117">
        <v>1</v>
      </c>
      <c r="CD20" s="108">
        <v>125.98</v>
      </c>
      <c r="CE20" s="114">
        <v>125</v>
      </c>
      <c r="CF20" s="115">
        <v>3900</v>
      </c>
      <c r="CG20" s="116"/>
      <c r="CI20" s="119">
        <v>1</v>
      </c>
      <c r="CJ20" s="119">
        <v>0</v>
      </c>
      <c r="CK20" s="119">
        <v>1</v>
      </c>
      <c r="CL20" s="119">
        <v>0</v>
      </c>
      <c r="CM20" s="119">
        <v>1</v>
      </c>
      <c r="CN20" s="119">
        <v>0</v>
      </c>
      <c r="CO20" s="119">
        <v>1</v>
      </c>
      <c r="CP20" s="119">
        <v>1</v>
      </c>
      <c r="CQ20" s="119">
        <v>1</v>
      </c>
      <c r="CR20" s="119">
        <v>4</v>
      </c>
      <c r="CT20" s="127">
        <v>0</v>
      </c>
      <c r="CU20" s="128"/>
      <c r="CV20" s="129">
        <v>0</v>
      </c>
      <c r="CW20" s="129">
        <v>2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13.846153846153845</v>
      </c>
      <c r="DL20" s="118">
        <v>0</v>
      </c>
      <c r="DM20" s="118">
        <v>0</v>
      </c>
      <c r="DO20" s="197">
        <v>0</v>
      </c>
      <c r="DP20" s="197">
        <v>0</v>
      </c>
      <c r="DQ20" s="198">
        <v>233.65</v>
      </c>
      <c r="DR20" s="197">
        <v>961002.45000000007</v>
      </c>
      <c r="DS20" s="197">
        <v>961002.45000000007</v>
      </c>
      <c r="DT20" s="200">
        <v>4.67</v>
      </c>
      <c r="DU20" s="118">
        <v>19220.049000000003</v>
      </c>
    </row>
    <row r="21" spans="1:125" s="118" customFormat="1" ht="33" customHeight="1" thickBot="1">
      <c r="A21" s="22">
        <v>10</v>
      </c>
      <c r="B21" s="80" t="s">
        <v>405</v>
      </c>
      <c r="C21" s="80" t="s">
        <v>1166</v>
      </c>
      <c r="D21" s="80" t="s">
        <v>719</v>
      </c>
      <c r="E21" s="80" t="s">
        <v>720</v>
      </c>
      <c r="F21" s="103" t="s">
        <v>236</v>
      </c>
      <c r="G21" s="80" t="s">
        <v>1068</v>
      </c>
      <c r="H21" s="104">
        <v>44945</v>
      </c>
      <c r="I21" s="105">
        <v>204</v>
      </c>
      <c r="J21" s="106">
        <v>26</v>
      </c>
      <c r="K21" s="106">
        <v>0</v>
      </c>
      <c r="L21" s="106">
        <v>0</v>
      </c>
      <c r="M21" s="106">
        <v>0</v>
      </c>
      <c r="N21" s="106">
        <v>24</v>
      </c>
      <c r="O21" s="106">
        <v>2</v>
      </c>
      <c r="P21" s="106">
        <v>0</v>
      </c>
      <c r="Q21" s="106">
        <v>0</v>
      </c>
      <c r="R21" s="106" t="s">
        <v>527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15.692307692307692</v>
      </c>
      <c r="AF21" s="108">
        <v>0</v>
      </c>
      <c r="AG21" s="108">
        <v>188.30769230769229</v>
      </c>
      <c r="AH21" s="108">
        <v>203.99999999999997</v>
      </c>
      <c r="AI21" s="107"/>
      <c r="AJ21" s="107">
        <v>203.99999999999997</v>
      </c>
      <c r="AK21" s="107"/>
      <c r="AL21" s="109">
        <v>10</v>
      </c>
      <c r="AM21" s="107">
        <v>6.4615384615384617</v>
      </c>
      <c r="AN21" s="107">
        <v>0</v>
      </c>
      <c r="AO21" s="107">
        <v>0</v>
      </c>
      <c r="AP21" s="107">
        <v>0</v>
      </c>
      <c r="AQ21" s="107">
        <v>0</v>
      </c>
      <c r="AR21" s="107">
        <v>13.846153846153845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227.84615384615381</v>
      </c>
      <c r="AY21" s="108"/>
      <c r="AZ21" s="110">
        <v>44945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9</v>
      </c>
      <c r="BF21" s="117"/>
      <c r="BG21" s="117"/>
      <c r="BH21" s="108">
        <v>0</v>
      </c>
      <c r="BI21" s="108">
        <v>236.85</v>
      </c>
      <c r="BJ21" s="108"/>
      <c r="BK21" s="111">
        <v>1</v>
      </c>
      <c r="BL21" s="111">
        <v>3</v>
      </c>
      <c r="BM21" s="108">
        <v>150</v>
      </c>
      <c r="BN21" s="108">
        <v>85.726879931807105</v>
      </c>
      <c r="BO21" s="112">
        <v>972506.1</v>
      </c>
      <c r="BP21" s="112">
        <v>600000</v>
      </c>
      <c r="BQ21" s="112">
        <v>351994.56899999996</v>
      </c>
      <c r="BR21" s="112" t="s">
        <v>1297</v>
      </c>
      <c r="BS21" s="112">
        <v>0</v>
      </c>
      <c r="BT21" s="112">
        <v>0</v>
      </c>
      <c r="BU21" s="113" t="s">
        <v>1297</v>
      </c>
      <c r="BV21" s="108">
        <v>0</v>
      </c>
      <c r="BW21" s="117">
        <v>0</v>
      </c>
      <c r="BX21" s="117">
        <v>12.5</v>
      </c>
      <c r="BY21" s="117"/>
      <c r="BZ21" s="117">
        <v>102</v>
      </c>
      <c r="CA21" s="117"/>
      <c r="CB21" s="202">
        <v>4.9800000000000004</v>
      </c>
      <c r="CC21" s="117">
        <v>1</v>
      </c>
      <c r="CD21" s="108">
        <v>141.37</v>
      </c>
      <c r="CE21" s="114">
        <v>141</v>
      </c>
      <c r="CF21" s="115">
        <v>1500</v>
      </c>
      <c r="CG21" s="116"/>
      <c r="CI21" s="119">
        <v>1</v>
      </c>
      <c r="CJ21" s="119">
        <v>0</v>
      </c>
      <c r="CK21" s="119">
        <v>2</v>
      </c>
      <c r="CL21" s="119">
        <v>0</v>
      </c>
      <c r="CM21" s="119">
        <v>0</v>
      </c>
      <c r="CN21" s="119">
        <v>1</v>
      </c>
      <c r="CO21" s="119">
        <v>0</v>
      </c>
      <c r="CP21" s="119">
        <v>1</v>
      </c>
      <c r="CQ21" s="119">
        <v>1</v>
      </c>
      <c r="CR21" s="119">
        <v>0</v>
      </c>
      <c r="CT21" s="127">
        <v>0</v>
      </c>
      <c r="CU21" s="128"/>
      <c r="CV21" s="129">
        <v>0</v>
      </c>
      <c r="CW21" s="129">
        <v>0</v>
      </c>
      <c r="CX21" s="129" t="s">
        <v>527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13.846153846153845</v>
      </c>
      <c r="DL21" s="118">
        <v>0</v>
      </c>
      <c r="DM21" s="118">
        <v>0</v>
      </c>
      <c r="DO21" s="197">
        <v>0</v>
      </c>
      <c r="DP21" s="197">
        <v>0</v>
      </c>
      <c r="DQ21" s="198">
        <v>249.35</v>
      </c>
      <c r="DR21" s="197">
        <v>1025576.5499999999</v>
      </c>
      <c r="DS21" s="197">
        <v>1025576.5499999999</v>
      </c>
      <c r="DT21" s="200">
        <v>4.9800000000000004</v>
      </c>
      <c r="DU21" s="118">
        <v>20511.530999999999</v>
      </c>
    </row>
    <row r="22" spans="1:125" s="118" customFormat="1" ht="33" customHeight="1" thickBot="1">
      <c r="A22" s="22">
        <v>11</v>
      </c>
      <c r="B22" s="80" t="s">
        <v>406</v>
      </c>
      <c r="C22" s="80" t="s">
        <v>1172</v>
      </c>
      <c r="D22" s="80" t="s">
        <v>731</v>
      </c>
      <c r="E22" s="80" t="s">
        <v>732</v>
      </c>
      <c r="F22" s="103" t="s">
        <v>236</v>
      </c>
      <c r="G22" s="80" t="s">
        <v>1068</v>
      </c>
      <c r="H22" s="104">
        <v>44972</v>
      </c>
      <c r="I22" s="105">
        <v>204</v>
      </c>
      <c r="J22" s="106">
        <v>26</v>
      </c>
      <c r="K22" s="106">
        <v>1</v>
      </c>
      <c r="L22" s="106">
        <v>0</v>
      </c>
      <c r="M22" s="106">
        <v>0</v>
      </c>
      <c r="N22" s="106">
        <v>25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196.15384615384613</v>
      </c>
      <c r="AH22" s="108">
        <v>196.15384615384613</v>
      </c>
      <c r="AI22" s="107"/>
      <c r="AJ22" s="107">
        <v>196.15384615384613</v>
      </c>
      <c r="AK22" s="107"/>
      <c r="AL22" s="109">
        <v>10</v>
      </c>
      <c r="AM22" s="107">
        <v>6.7307692307692308</v>
      </c>
      <c r="AN22" s="107">
        <v>0</v>
      </c>
      <c r="AO22" s="107">
        <v>0</v>
      </c>
      <c r="AP22" s="107">
        <v>0</v>
      </c>
      <c r="AQ22" s="107">
        <v>0</v>
      </c>
      <c r="AR22" s="107">
        <v>14.423076923076922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220.57692307692307</v>
      </c>
      <c r="AY22" s="108"/>
      <c r="AZ22" s="110">
        <v>44972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6</v>
      </c>
      <c r="BF22" s="117"/>
      <c r="BG22" s="117"/>
      <c r="BH22" s="108">
        <v>0</v>
      </c>
      <c r="BI22" s="108">
        <v>226.58</v>
      </c>
      <c r="BJ22" s="108"/>
      <c r="BK22" s="111">
        <v>0</v>
      </c>
      <c r="BL22" s="111">
        <v>2</v>
      </c>
      <c r="BM22" s="108">
        <v>75</v>
      </c>
      <c r="BN22" s="108">
        <v>147.9860991622017</v>
      </c>
      <c r="BO22" s="112">
        <v>930337.4800000001</v>
      </c>
      <c r="BP22" s="112">
        <v>300000</v>
      </c>
      <c r="BQ22" s="112">
        <v>607630.92316000012</v>
      </c>
      <c r="BR22" s="112" t="s">
        <v>1297</v>
      </c>
      <c r="BS22" s="112">
        <v>0</v>
      </c>
      <c r="BT22" s="112">
        <v>0</v>
      </c>
      <c r="BU22" s="113" t="s">
        <v>1297</v>
      </c>
      <c r="BV22" s="108">
        <v>0</v>
      </c>
      <c r="BW22" s="117">
        <v>36.454000000000001</v>
      </c>
      <c r="BX22" s="117">
        <v>13</v>
      </c>
      <c r="BY22" s="117"/>
      <c r="BZ22" s="117">
        <v>102</v>
      </c>
      <c r="CA22" s="117"/>
      <c r="CB22" s="202">
        <v>5.52</v>
      </c>
      <c r="CC22" s="117">
        <v>1</v>
      </c>
      <c r="CD22" s="108">
        <v>167.51</v>
      </c>
      <c r="CE22" s="114">
        <v>167</v>
      </c>
      <c r="CF22" s="115">
        <v>2000</v>
      </c>
      <c r="CG22" s="116"/>
      <c r="CI22" s="119">
        <v>1</v>
      </c>
      <c r="CJ22" s="119">
        <v>1</v>
      </c>
      <c r="CK22" s="119">
        <v>0</v>
      </c>
      <c r="CL22" s="119">
        <v>1</v>
      </c>
      <c r="CM22" s="119">
        <v>1</v>
      </c>
      <c r="CN22" s="119">
        <v>2</v>
      </c>
      <c r="CO22" s="119">
        <v>1</v>
      </c>
      <c r="CP22" s="119">
        <v>0</v>
      </c>
      <c r="CQ22" s="119">
        <v>0</v>
      </c>
      <c r="CR22" s="119">
        <v>0</v>
      </c>
      <c r="CT22" s="127">
        <v>0</v>
      </c>
      <c r="CU22" s="128"/>
      <c r="CV22" s="129">
        <v>0</v>
      </c>
      <c r="CW22" s="129">
        <v>1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14.423076923076922</v>
      </c>
      <c r="DL22" s="118">
        <v>0</v>
      </c>
      <c r="DM22" s="118">
        <v>0</v>
      </c>
      <c r="DO22" s="197">
        <v>0</v>
      </c>
      <c r="DP22" s="197">
        <v>0</v>
      </c>
      <c r="DQ22" s="198">
        <v>276.03399999999999</v>
      </c>
      <c r="DR22" s="197">
        <v>1135327.8419999999</v>
      </c>
      <c r="DS22" s="197">
        <v>1135327.8419999999</v>
      </c>
      <c r="DT22" s="200">
        <v>5.52</v>
      </c>
      <c r="DU22" s="118">
        <v>22706.556840000001</v>
      </c>
    </row>
    <row r="23" spans="1:125" s="118" customFormat="1" ht="33" customHeight="1" thickBot="1">
      <c r="A23" s="22">
        <v>12</v>
      </c>
      <c r="B23" s="80" t="s">
        <v>407</v>
      </c>
      <c r="C23" s="80">
        <v>0</v>
      </c>
      <c r="D23" s="80" t="s">
        <v>779</v>
      </c>
      <c r="E23" s="80" t="s">
        <v>780</v>
      </c>
      <c r="F23" s="103" t="s">
        <v>236</v>
      </c>
      <c r="G23" s="106" t="s">
        <v>1073</v>
      </c>
      <c r="H23" s="104">
        <v>45001</v>
      </c>
      <c r="I23" s="105">
        <v>204</v>
      </c>
      <c r="J23" s="106">
        <v>26</v>
      </c>
      <c r="K23" s="106">
        <v>0</v>
      </c>
      <c r="L23" s="106">
        <v>0</v>
      </c>
      <c r="M23" s="106">
        <v>0</v>
      </c>
      <c r="N23" s="106">
        <v>26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204</v>
      </c>
      <c r="AH23" s="108">
        <v>204</v>
      </c>
      <c r="AI23" s="107"/>
      <c r="AJ23" s="107">
        <v>204</v>
      </c>
      <c r="AK23" s="107"/>
      <c r="AL23" s="109">
        <v>10</v>
      </c>
      <c r="AM23" s="107">
        <v>7</v>
      </c>
      <c r="AN23" s="107">
        <v>0</v>
      </c>
      <c r="AO23" s="107">
        <v>0</v>
      </c>
      <c r="AP23" s="107">
        <v>0</v>
      </c>
      <c r="AQ23" s="107">
        <v>0</v>
      </c>
      <c r="AR23" s="107">
        <v>14.999999999999998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229</v>
      </c>
      <c r="AY23" s="108"/>
      <c r="AZ23" s="110">
        <v>45001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6</v>
      </c>
      <c r="BF23" s="117"/>
      <c r="BG23" s="117"/>
      <c r="BH23" s="108">
        <v>0</v>
      </c>
      <c r="BI23" s="108">
        <v>235</v>
      </c>
      <c r="BJ23" s="108"/>
      <c r="BK23" s="111">
        <v>0</v>
      </c>
      <c r="BL23" s="111">
        <v>0</v>
      </c>
      <c r="BM23" s="108">
        <v>0</v>
      </c>
      <c r="BN23" s="108">
        <v>230.02152703360935</v>
      </c>
      <c r="BO23" s="112">
        <v>964910</v>
      </c>
      <c r="BP23" s="112">
        <v>0</v>
      </c>
      <c r="BQ23" s="112">
        <v>944468.39</v>
      </c>
      <c r="BR23" s="112" t="s">
        <v>1297</v>
      </c>
      <c r="BS23" s="112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13.5</v>
      </c>
      <c r="BY23" s="117"/>
      <c r="BZ23" s="117">
        <v>102</v>
      </c>
      <c r="CA23" s="117"/>
      <c r="CB23" s="202">
        <v>4.97</v>
      </c>
      <c r="CC23" s="117">
        <v>1</v>
      </c>
      <c r="CD23" s="108">
        <v>140.53</v>
      </c>
      <c r="CE23" s="114">
        <v>140</v>
      </c>
      <c r="CF23" s="115">
        <v>2100</v>
      </c>
      <c r="CG23" s="116"/>
      <c r="CI23" s="119">
        <v>1</v>
      </c>
      <c r="CJ23" s="119">
        <v>0</v>
      </c>
      <c r="CK23" s="119">
        <v>2</v>
      </c>
      <c r="CL23" s="119">
        <v>0</v>
      </c>
      <c r="CM23" s="119">
        <v>0</v>
      </c>
      <c r="CN23" s="119">
        <v>0</v>
      </c>
      <c r="CO23" s="119">
        <v>1</v>
      </c>
      <c r="CP23" s="119">
        <v>0</v>
      </c>
      <c r="CQ23" s="119">
        <v>0</v>
      </c>
      <c r="CR23" s="119">
        <v>1</v>
      </c>
      <c r="CT23" s="127">
        <v>0</v>
      </c>
      <c r="CU23" s="128"/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14.999999999999998</v>
      </c>
      <c r="DL23" s="118">
        <v>0</v>
      </c>
      <c r="DM23" s="118">
        <v>0</v>
      </c>
      <c r="DO23" s="197">
        <v>0</v>
      </c>
      <c r="DP23" s="197">
        <v>0</v>
      </c>
      <c r="DQ23" s="198">
        <v>248.5</v>
      </c>
      <c r="DR23" s="197">
        <v>1022080.5</v>
      </c>
      <c r="DS23" s="197">
        <v>1022080.5</v>
      </c>
      <c r="DT23" s="200">
        <v>4.97</v>
      </c>
      <c r="DU23" s="118">
        <v>20441.61</v>
      </c>
    </row>
    <row r="24" spans="1:125" s="118" customFormat="1" ht="33" customHeight="1" thickBot="1">
      <c r="A24" s="22">
        <v>13</v>
      </c>
      <c r="B24" s="80" t="s">
        <v>408</v>
      </c>
      <c r="C24" s="80">
        <v>0</v>
      </c>
      <c r="D24" s="80" t="s">
        <v>783</v>
      </c>
      <c r="E24" s="80" t="s">
        <v>784</v>
      </c>
      <c r="F24" s="103" t="s">
        <v>236</v>
      </c>
      <c r="G24" s="80" t="s">
        <v>224</v>
      </c>
      <c r="H24" s="104">
        <v>45040</v>
      </c>
      <c r="I24" s="105">
        <v>204</v>
      </c>
      <c r="J24" s="106">
        <v>26</v>
      </c>
      <c r="K24" s="106">
        <v>2</v>
      </c>
      <c r="L24" s="106">
        <v>0</v>
      </c>
      <c r="M24" s="106">
        <v>0</v>
      </c>
      <c r="N24" s="106">
        <v>24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188.30769230769229</v>
      </c>
      <c r="AH24" s="108">
        <v>188.30769230769229</v>
      </c>
      <c r="AI24" s="107"/>
      <c r="AJ24" s="107">
        <v>188.30769230769229</v>
      </c>
      <c r="AK24" s="107"/>
      <c r="AL24" s="109">
        <v>10</v>
      </c>
      <c r="AM24" s="107">
        <v>6.4615384615384617</v>
      </c>
      <c r="AN24" s="107">
        <v>0</v>
      </c>
      <c r="AO24" s="107">
        <v>0</v>
      </c>
      <c r="AP24" s="107">
        <v>0</v>
      </c>
      <c r="AQ24" s="107">
        <v>0</v>
      </c>
      <c r="AR24" s="107">
        <v>13.846153846153845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212.15384615384613</v>
      </c>
      <c r="AY24" s="108"/>
      <c r="AZ24" s="110">
        <v>45040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6</v>
      </c>
      <c r="BF24" s="117"/>
      <c r="BG24" s="117"/>
      <c r="BH24" s="108">
        <v>0</v>
      </c>
      <c r="BI24" s="108">
        <v>218.15</v>
      </c>
      <c r="BJ24" s="108"/>
      <c r="BK24" s="111">
        <v>1</v>
      </c>
      <c r="BL24" s="111">
        <v>0</v>
      </c>
      <c r="BM24" s="108">
        <v>37.5</v>
      </c>
      <c r="BN24" s="108">
        <v>176.99723112518268</v>
      </c>
      <c r="BO24" s="112">
        <v>895723.9</v>
      </c>
      <c r="BP24" s="112">
        <v>150000</v>
      </c>
      <c r="BQ24" s="112">
        <v>726750.63100000005</v>
      </c>
      <c r="BR24" s="112" t="s">
        <v>1297</v>
      </c>
      <c r="BS24" s="112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12.5</v>
      </c>
      <c r="BY24" s="117"/>
      <c r="BZ24" s="117">
        <v>86.31</v>
      </c>
      <c r="CA24" s="117"/>
      <c r="CB24" s="202">
        <v>4.6100000000000003</v>
      </c>
      <c r="CC24" s="117">
        <v>1</v>
      </c>
      <c r="CD24" s="108">
        <v>138.72999999999999</v>
      </c>
      <c r="CE24" s="114">
        <v>138</v>
      </c>
      <c r="CF24" s="115">
        <v>2900</v>
      </c>
      <c r="CG24" s="116"/>
      <c r="CI24" s="119">
        <v>1</v>
      </c>
      <c r="CJ24" s="119">
        <v>0</v>
      </c>
      <c r="CK24" s="119">
        <v>1</v>
      </c>
      <c r="CL24" s="119">
        <v>1</v>
      </c>
      <c r="CM24" s="119">
        <v>1</v>
      </c>
      <c r="CN24" s="119">
        <v>3</v>
      </c>
      <c r="CO24" s="119">
        <v>1</v>
      </c>
      <c r="CP24" s="119">
        <v>0</v>
      </c>
      <c r="CQ24" s="119">
        <v>1</v>
      </c>
      <c r="CR24" s="119">
        <v>4</v>
      </c>
      <c r="CT24" s="127">
        <v>0</v>
      </c>
      <c r="CU24" s="128"/>
      <c r="CV24" s="129">
        <v>0</v>
      </c>
      <c r="CW24" s="129">
        <v>2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13.846153846153845</v>
      </c>
      <c r="DL24" s="118">
        <v>0</v>
      </c>
      <c r="DM24" s="118">
        <v>0</v>
      </c>
      <c r="DO24" s="197">
        <v>0</v>
      </c>
      <c r="DP24" s="197">
        <v>0</v>
      </c>
      <c r="DQ24" s="198">
        <v>230.65</v>
      </c>
      <c r="DR24" s="197">
        <v>948663.45000000007</v>
      </c>
      <c r="DS24" s="197">
        <v>948663.45000000007</v>
      </c>
      <c r="DT24" s="200">
        <v>4.6100000000000003</v>
      </c>
      <c r="DU24" s="118">
        <v>18973.269</v>
      </c>
    </row>
    <row r="25" spans="1:125" s="118" customFormat="1" ht="33" customHeight="1" thickBot="1">
      <c r="A25" s="22">
        <v>14</v>
      </c>
      <c r="B25" s="80" t="s">
        <v>409</v>
      </c>
      <c r="C25" s="80" t="s">
        <v>1215</v>
      </c>
      <c r="D25" s="80" t="s">
        <v>823</v>
      </c>
      <c r="E25" s="80" t="s">
        <v>824</v>
      </c>
      <c r="F25" s="103" t="s">
        <v>236</v>
      </c>
      <c r="G25" s="80" t="s">
        <v>224</v>
      </c>
      <c r="H25" s="104">
        <v>45045</v>
      </c>
      <c r="I25" s="105">
        <v>204</v>
      </c>
      <c r="J25" s="106">
        <v>26</v>
      </c>
      <c r="K25" s="106">
        <v>0</v>
      </c>
      <c r="L25" s="106">
        <v>0</v>
      </c>
      <c r="M25" s="106">
        <v>0</v>
      </c>
      <c r="N25" s="106">
        <v>26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204</v>
      </c>
      <c r="AH25" s="108">
        <v>204</v>
      </c>
      <c r="AI25" s="107"/>
      <c r="AJ25" s="107">
        <v>204</v>
      </c>
      <c r="AK25" s="107"/>
      <c r="AL25" s="109">
        <v>10</v>
      </c>
      <c r="AM25" s="107">
        <v>7</v>
      </c>
      <c r="AN25" s="107">
        <v>0</v>
      </c>
      <c r="AO25" s="107">
        <v>0</v>
      </c>
      <c r="AP25" s="107">
        <v>0</v>
      </c>
      <c r="AQ25" s="107">
        <v>0</v>
      </c>
      <c r="AR25" s="107">
        <v>14.999999999999998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229</v>
      </c>
      <c r="AY25" s="108"/>
      <c r="AZ25" s="110">
        <v>45045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6</v>
      </c>
      <c r="BF25" s="117"/>
      <c r="BG25" s="117"/>
      <c r="BH25" s="108">
        <v>89</v>
      </c>
      <c r="BI25" s="108">
        <v>324</v>
      </c>
      <c r="BJ25" s="108"/>
      <c r="BK25" s="111" t="s">
        <v>525</v>
      </c>
      <c r="BL25" s="111">
        <v>0</v>
      </c>
      <c r="BM25" s="108">
        <v>37.5</v>
      </c>
      <c r="BN25" s="108">
        <v>281.62299074525083</v>
      </c>
      <c r="BO25" s="112">
        <v>1330344</v>
      </c>
      <c r="BP25" s="112">
        <v>150000</v>
      </c>
      <c r="BQ25" s="112">
        <v>1156344</v>
      </c>
      <c r="BR25" s="112" t="s">
        <v>1297</v>
      </c>
      <c r="BS25" s="112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13.5</v>
      </c>
      <c r="BY25" s="117"/>
      <c r="BZ25" s="117">
        <v>146.5</v>
      </c>
      <c r="CA25" s="117"/>
      <c r="CB25" s="202">
        <v>5.83</v>
      </c>
      <c r="CC25" s="117">
        <v>1</v>
      </c>
      <c r="CD25" s="108">
        <v>184.17</v>
      </c>
      <c r="CE25" s="114">
        <v>184</v>
      </c>
      <c r="CF25" s="115">
        <v>700</v>
      </c>
      <c r="CG25" s="116"/>
      <c r="CI25" s="119">
        <v>1</v>
      </c>
      <c r="CJ25" s="119">
        <v>1</v>
      </c>
      <c r="CK25" s="119">
        <v>1</v>
      </c>
      <c r="CL25" s="119">
        <v>1</v>
      </c>
      <c r="CM25" s="119">
        <v>0</v>
      </c>
      <c r="CN25" s="119">
        <v>4</v>
      </c>
      <c r="CO25" s="119">
        <v>0</v>
      </c>
      <c r="CP25" s="119">
        <v>0</v>
      </c>
      <c r="CQ25" s="119">
        <v>1</v>
      </c>
      <c r="CR25" s="119">
        <v>2</v>
      </c>
      <c r="CT25" s="127">
        <v>0</v>
      </c>
      <c r="CU25" s="128"/>
      <c r="CV25" s="129">
        <v>0</v>
      </c>
      <c r="CW25" s="129">
        <v>0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14.999999999999998</v>
      </c>
      <c r="DL25" s="118">
        <v>0</v>
      </c>
      <c r="DM25" s="118">
        <v>0</v>
      </c>
      <c r="DO25" s="197">
        <v>0</v>
      </c>
      <c r="DP25" s="197">
        <v>0</v>
      </c>
      <c r="DQ25" s="198">
        <v>337.5</v>
      </c>
      <c r="DR25" s="197">
        <v>1388137.5</v>
      </c>
      <c r="DS25" s="197">
        <v>1200000</v>
      </c>
      <c r="DT25" s="200">
        <v>5.83</v>
      </c>
      <c r="DU25" s="118">
        <v>24000</v>
      </c>
    </row>
    <row r="26" spans="1:125" s="118" customFormat="1" ht="33" customHeight="1" thickBot="1">
      <c r="A26" s="22">
        <v>15</v>
      </c>
      <c r="B26" s="80" t="s">
        <v>410</v>
      </c>
      <c r="C26" s="80" t="s">
        <v>1248</v>
      </c>
      <c r="D26" s="80" t="s">
        <v>897</v>
      </c>
      <c r="E26" s="80" t="s">
        <v>898</v>
      </c>
      <c r="F26" s="103" t="s">
        <v>236</v>
      </c>
      <c r="G26" s="80" t="s">
        <v>224</v>
      </c>
      <c r="H26" s="104">
        <v>45185</v>
      </c>
      <c r="I26" s="105">
        <v>204</v>
      </c>
      <c r="J26" s="106">
        <v>26</v>
      </c>
      <c r="K26" s="106">
        <v>2.5</v>
      </c>
      <c r="L26" s="106">
        <v>0</v>
      </c>
      <c r="M26" s="106">
        <v>0</v>
      </c>
      <c r="N26" s="106">
        <v>23.5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184.38461538461539</v>
      </c>
      <c r="AH26" s="108">
        <v>184.38461538461539</v>
      </c>
      <c r="AI26" s="107"/>
      <c r="AJ26" s="107">
        <v>184.38461538461539</v>
      </c>
      <c r="AK26" s="107"/>
      <c r="AL26" s="109">
        <v>10</v>
      </c>
      <c r="AM26" s="107">
        <v>6.3269230769230766</v>
      </c>
      <c r="AN26" s="107">
        <v>0</v>
      </c>
      <c r="AO26" s="107">
        <v>0</v>
      </c>
      <c r="AP26" s="107">
        <v>0</v>
      </c>
      <c r="AQ26" s="107">
        <v>0</v>
      </c>
      <c r="AR26" s="107">
        <v>13.557692307692307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207.94230769230768</v>
      </c>
      <c r="AY26" s="108"/>
      <c r="AZ26" s="110">
        <v>45185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3</v>
      </c>
      <c r="BF26" s="117"/>
      <c r="BG26" s="117"/>
      <c r="BH26" s="108">
        <v>12</v>
      </c>
      <c r="BI26" s="108">
        <v>222.94</v>
      </c>
      <c r="BJ26" s="108"/>
      <c r="BK26" s="111">
        <v>0</v>
      </c>
      <c r="BL26" s="111">
        <v>1</v>
      </c>
      <c r="BM26" s="108">
        <v>37.5</v>
      </c>
      <c r="BN26" s="108">
        <v>181.69627632732588</v>
      </c>
      <c r="BO26" s="112">
        <v>915391.64</v>
      </c>
      <c r="BP26" s="112">
        <v>150000</v>
      </c>
      <c r="BQ26" s="112">
        <v>746044.91060000006</v>
      </c>
      <c r="BR26" s="112" t="s">
        <v>1297</v>
      </c>
      <c r="BS26" s="112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12.25</v>
      </c>
      <c r="BY26" s="117"/>
      <c r="BZ26" s="117">
        <v>86.31</v>
      </c>
      <c r="CA26" s="117"/>
      <c r="CB26" s="202">
        <v>4.7</v>
      </c>
      <c r="CC26" s="117">
        <v>1</v>
      </c>
      <c r="CD26" s="108">
        <v>143.18</v>
      </c>
      <c r="CE26" s="114">
        <v>143</v>
      </c>
      <c r="CF26" s="115">
        <v>700</v>
      </c>
      <c r="CG26" s="116"/>
      <c r="CI26" s="119">
        <v>1</v>
      </c>
      <c r="CJ26" s="119">
        <v>0</v>
      </c>
      <c r="CK26" s="119">
        <v>2</v>
      </c>
      <c r="CL26" s="119">
        <v>0</v>
      </c>
      <c r="CM26" s="119">
        <v>0</v>
      </c>
      <c r="CN26" s="119">
        <v>3</v>
      </c>
      <c r="CO26" s="119">
        <v>0</v>
      </c>
      <c r="CP26" s="119">
        <v>0</v>
      </c>
      <c r="CQ26" s="119">
        <v>1</v>
      </c>
      <c r="CR26" s="119">
        <v>2</v>
      </c>
      <c r="CT26" s="127">
        <v>0</v>
      </c>
      <c r="CU26" s="128"/>
      <c r="CV26" s="129">
        <v>0</v>
      </c>
      <c r="CW26" s="129">
        <v>2.5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13.557692307692307</v>
      </c>
      <c r="DL26" s="118">
        <v>0</v>
      </c>
      <c r="DM26" s="118">
        <v>0</v>
      </c>
      <c r="DO26" s="197">
        <v>0</v>
      </c>
      <c r="DP26" s="197">
        <v>0</v>
      </c>
      <c r="DQ26" s="198">
        <v>235.19</v>
      </c>
      <c r="DR26" s="197">
        <v>967336.47</v>
      </c>
      <c r="DS26" s="197">
        <v>967336.47</v>
      </c>
      <c r="DT26" s="200">
        <v>4.7</v>
      </c>
      <c r="DU26" s="118">
        <v>19346.7294</v>
      </c>
    </row>
    <row r="27" spans="1:125" s="118" customFormat="1" ht="33" customHeight="1" thickBot="1">
      <c r="A27" s="22">
        <v>16</v>
      </c>
      <c r="B27" s="80" t="s">
        <v>411</v>
      </c>
      <c r="C27" s="80" t="s">
        <v>1252</v>
      </c>
      <c r="D27" s="80" t="s">
        <v>905</v>
      </c>
      <c r="E27" s="80" t="s">
        <v>906</v>
      </c>
      <c r="F27" s="103" t="s">
        <v>236</v>
      </c>
      <c r="G27" s="80" t="s">
        <v>1068</v>
      </c>
      <c r="H27" s="104">
        <v>45218</v>
      </c>
      <c r="I27" s="105">
        <v>204</v>
      </c>
      <c r="J27" s="106">
        <v>26</v>
      </c>
      <c r="K27" s="106">
        <v>1</v>
      </c>
      <c r="L27" s="106">
        <v>0</v>
      </c>
      <c r="M27" s="106">
        <v>0</v>
      </c>
      <c r="N27" s="106">
        <v>24</v>
      </c>
      <c r="O27" s="106">
        <v>1</v>
      </c>
      <c r="P27" s="106">
        <v>0</v>
      </c>
      <c r="Q27" s="106">
        <v>0</v>
      </c>
      <c r="R27" s="106" t="s">
        <v>525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7.8461538461538458</v>
      </c>
      <c r="AF27" s="108">
        <v>0</v>
      </c>
      <c r="AG27" s="108">
        <v>188.30769230769229</v>
      </c>
      <c r="AH27" s="108">
        <v>196.15384615384613</v>
      </c>
      <c r="AI27" s="107"/>
      <c r="AJ27" s="107">
        <v>196.15384615384613</v>
      </c>
      <c r="AK27" s="107"/>
      <c r="AL27" s="109">
        <v>10</v>
      </c>
      <c r="AM27" s="107">
        <v>6.4615384615384617</v>
      </c>
      <c r="AN27" s="107">
        <v>0</v>
      </c>
      <c r="AO27" s="107">
        <v>0</v>
      </c>
      <c r="AP27" s="107">
        <v>0</v>
      </c>
      <c r="AQ27" s="107">
        <v>0</v>
      </c>
      <c r="AR27" s="107">
        <v>13.846153846153845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219.99999999999997</v>
      </c>
      <c r="AY27" s="108"/>
      <c r="AZ27" s="110">
        <v>45218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3</v>
      </c>
      <c r="BF27" s="117"/>
      <c r="BG27" s="117"/>
      <c r="BH27" s="108">
        <v>0</v>
      </c>
      <c r="BI27" s="108">
        <v>223</v>
      </c>
      <c r="BJ27" s="108"/>
      <c r="BK27" s="111">
        <v>1</v>
      </c>
      <c r="BL27" s="111">
        <v>1</v>
      </c>
      <c r="BM27" s="108">
        <v>75</v>
      </c>
      <c r="BN27" s="108">
        <v>145.218161227472</v>
      </c>
      <c r="BO27" s="112">
        <v>915638</v>
      </c>
      <c r="BP27" s="112">
        <v>300000</v>
      </c>
      <c r="BQ27" s="112">
        <v>596265.77</v>
      </c>
      <c r="BR27" s="112" t="s">
        <v>1297</v>
      </c>
      <c r="BS27" s="112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12.5</v>
      </c>
      <c r="BY27" s="117"/>
      <c r="BZ27" s="117">
        <v>102</v>
      </c>
      <c r="CA27" s="117"/>
      <c r="CB27" s="202">
        <v>4.71</v>
      </c>
      <c r="CC27" s="117">
        <v>1</v>
      </c>
      <c r="CD27" s="108">
        <v>127.79</v>
      </c>
      <c r="CE27" s="114">
        <v>127</v>
      </c>
      <c r="CF27" s="115">
        <v>3200</v>
      </c>
      <c r="CG27" s="116"/>
      <c r="CI27" s="119">
        <v>1</v>
      </c>
      <c r="CJ27" s="119">
        <v>0</v>
      </c>
      <c r="CK27" s="119">
        <v>1</v>
      </c>
      <c r="CL27" s="119">
        <v>0</v>
      </c>
      <c r="CM27" s="119">
        <v>1</v>
      </c>
      <c r="CN27" s="119">
        <v>2</v>
      </c>
      <c r="CO27" s="119">
        <v>1</v>
      </c>
      <c r="CP27" s="119">
        <v>1</v>
      </c>
      <c r="CQ27" s="119">
        <v>0</v>
      </c>
      <c r="CR27" s="119">
        <v>2</v>
      </c>
      <c r="CT27" s="127">
        <v>0</v>
      </c>
      <c r="CU27" s="128"/>
      <c r="CV27" s="129">
        <v>0</v>
      </c>
      <c r="CW27" s="129">
        <v>1</v>
      </c>
      <c r="CX27" s="129" t="s">
        <v>525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13.846153846153845</v>
      </c>
      <c r="DL27" s="118">
        <v>0</v>
      </c>
      <c r="DM27" s="118">
        <v>0</v>
      </c>
      <c r="DO27" s="197">
        <v>0</v>
      </c>
      <c r="DP27" s="197">
        <v>0</v>
      </c>
      <c r="DQ27" s="198">
        <v>235.5</v>
      </c>
      <c r="DR27" s="197">
        <v>968611.5</v>
      </c>
      <c r="DS27" s="197">
        <v>968611.5</v>
      </c>
      <c r="DT27" s="200">
        <v>4.71</v>
      </c>
      <c r="DU27" s="118">
        <v>19372.23</v>
      </c>
    </row>
    <row r="28" spans="1:125" s="118" customFormat="1" ht="33" customHeight="1" thickBot="1">
      <c r="A28" s="22">
        <v>17</v>
      </c>
      <c r="B28" s="80" t="s">
        <v>412</v>
      </c>
      <c r="C28" s="80" t="s">
        <v>1261</v>
      </c>
      <c r="D28" s="80" t="s">
        <v>925</v>
      </c>
      <c r="E28" s="80" t="s">
        <v>926</v>
      </c>
      <c r="F28" s="103" t="s">
        <v>236</v>
      </c>
      <c r="G28" s="80" t="s">
        <v>1068</v>
      </c>
      <c r="H28" s="104">
        <v>45261</v>
      </c>
      <c r="I28" s="105">
        <v>204</v>
      </c>
      <c r="J28" s="106">
        <v>26</v>
      </c>
      <c r="K28" s="106">
        <v>0.5</v>
      </c>
      <c r="L28" s="106">
        <v>0</v>
      </c>
      <c r="M28" s="106">
        <v>0</v>
      </c>
      <c r="N28" s="106">
        <v>24.5</v>
      </c>
      <c r="O28" s="106">
        <v>1</v>
      </c>
      <c r="P28" s="106">
        <v>0</v>
      </c>
      <c r="Q28" s="106">
        <v>0</v>
      </c>
      <c r="R28" s="106" t="s">
        <v>525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7.8461538461538458</v>
      </c>
      <c r="AF28" s="108">
        <v>0</v>
      </c>
      <c r="AG28" s="108">
        <v>192.23076923076923</v>
      </c>
      <c r="AH28" s="108">
        <v>200.07692307692307</v>
      </c>
      <c r="AI28" s="107"/>
      <c r="AJ28" s="107">
        <v>200.07692307692307</v>
      </c>
      <c r="AK28" s="107"/>
      <c r="AL28" s="109">
        <v>10</v>
      </c>
      <c r="AM28" s="107">
        <v>6.5961538461538458</v>
      </c>
      <c r="AN28" s="107">
        <v>0</v>
      </c>
      <c r="AO28" s="107">
        <v>0</v>
      </c>
      <c r="AP28" s="107">
        <v>0</v>
      </c>
      <c r="AQ28" s="107">
        <v>0</v>
      </c>
      <c r="AR28" s="107">
        <v>14.134615384615383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224.21153846153845</v>
      </c>
      <c r="AY28" s="108"/>
      <c r="AZ28" s="110">
        <v>45261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3</v>
      </c>
      <c r="BF28" s="117"/>
      <c r="BG28" s="117"/>
      <c r="BH28" s="108">
        <v>0</v>
      </c>
      <c r="BI28" s="108">
        <v>227.21</v>
      </c>
      <c r="BJ28" s="108"/>
      <c r="BK28" s="111">
        <v>0</v>
      </c>
      <c r="BL28" s="111">
        <v>0</v>
      </c>
      <c r="BM28" s="108">
        <v>0</v>
      </c>
      <c r="BN28" s="108">
        <v>221.68878332683877</v>
      </c>
      <c r="BO28" s="112">
        <v>932924.26</v>
      </c>
      <c r="BP28" s="112">
        <v>0</v>
      </c>
      <c r="BQ28" s="112">
        <v>910254.14434</v>
      </c>
      <c r="BR28" s="112" t="s">
        <v>1297</v>
      </c>
      <c r="BS28" s="112">
        <v>0</v>
      </c>
      <c r="BT28" s="112">
        <v>0</v>
      </c>
      <c r="BU28" s="113" t="s">
        <v>1297</v>
      </c>
      <c r="BV28" s="108">
        <v>0</v>
      </c>
      <c r="BW28" s="117">
        <v>35.631</v>
      </c>
      <c r="BX28" s="117">
        <v>12.75</v>
      </c>
      <c r="BY28" s="117"/>
      <c r="BZ28" s="117">
        <v>102</v>
      </c>
      <c r="CA28" s="117"/>
      <c r="CB28" s="202">
        <v>5.51</v>
      </c>
      <c r="CC28" s="117">
        <v>1</v>
      </c>
      <c r="CD28" s="108">
        <v>167.08</v>
      </c>
      <c r="CE28" s="114">
        <v>167</v>
      </c>
      <c r="CF28" s="115">
        <v>300</v>
      </c>
      <c r="CG28" s="116"/>
      <c r="CI28" s="119">
        <v>1</v>
      </c>
      <c r="CJ28" s="119">
        <v>1</v>
      </c>
      <c r="CK28" s="119">
        <v>0</v>
      </c>
      <c r="CL28" s="119">
        <v>1</v>
      </c>
      <c r="CM28" s="119">
        <v>1</v>
      </c>
      <c r="CN28" s="119">
        <v>2</v>
      </c>
      <c r="CO28" s="119">
        <v>0</v>
      </c>
      <c r="CP28" s="119">
        <v>0</v>
      </c>
      <c r="CQ28" s="119">
        <v>0</v>
      </c>
      <c r="CR28" s="119">
        <v>3</v>
      </c>
      <c r="CT28" s="127">
        <v>0</v>
      </c>
      <c r="CU28" s="128"/>
      <c r="CV28" s="129">
        <v>0</v>
      </c>
      <c r="CW28" s="129">
        <v>0.5</v>
      </c>
      <c r="CX28" s="129" t="s">
        <v>525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14.134615384615383</v>
      </c>
      <c r="DL28" s="118">
        <v>0</v>
      </c>
      <c r="DM28" s="118">
        <v>0</v>
      </c>
      <c r="DO28" s="197">
        <v>0</v>
      </c>
      <c r="DP28" s="197">
        <v>0</v>
      </c>
      <c r="DQ28" s="198">
        <v>275.59100000000001</v>
      </c>
      <c r="DR28" s="197">
        <v>1133505.7830000001</v>
      </c>
      <c r="DS28" s="197">
        <v>1133505.7830000001</v>
      </c>
      <c r="DT28" s="200">
        <v>5.51</v>
      </c>
      <c r="DU28" s="118">
        <v>22670.115660000003</v>
      </c>
    </row>
    <row r="29" spans="1:125" s="118" customFormat="1" ht="33" customHeight="1" thickBot="1">
      <c r="A29" s="22">
        <v>18</v>
      </c>
      <c r="B29" s="80" t="s">
        <v>413</v>
      </c>
      <c r="C29" s="80">
        <v>0</v>
      </c>
      <c r="D29" s="80" t="s">
        <v>941</v>
      </c>
      <c r="E29" s="80" t="s">
        <v>942</v>
      </c>
      <c r="F29" s="103" t="s">
        <v>236</v>
      </c>
      <c r="G29" s="80" t="s">
        <v>1068</v>
      </c>
      <c r="H29" s="104">
        <v>45302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26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204</v>
      </c>
      <c r="AH29" s="108">
        <v>204</v>
      </c>
      <c r="AI29" s="107"/>
      <c r="AJ29" s="107">
        <v>204</v>
      </c>
      <c r="AK29" s="107"/>
      <c r="AL29" s="109">
        <v>10</v>
      </c>
      <c r="AM29" s="107">
        <v>7</v>
      </c>
      <c r="AN29" s="107">
        <v>0</v>
      </c>
      <c r="AO29" s="107">
        <v>0</v>
      </c>
      <c r="AP29" s="107">
        <v>0</v>
      </c>
      <c r="AQ29" s="107">
        <v>0</v>
      </c>
      <c r="AR29" s="107">
        <v>14.999999999999998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229</v>
      </c>
      <c r="AY29" s="108"/>
      <c r="AZ29" s="110">
        <v>45302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3</v>
      </c>
      <c r="BF29" s="117"/>
      <c r="BG29" s="117"/>
      <c r="BH29" s="108">
        <v>0</v>
      </c>
      <c r="BI29" s="108">
        <v>232</v>
      </c>
      <c r="BJ29" s="108"/>
      <c r="BK29" s="111">
        <v>1</v>
      </c>
      <c r="BL29" s="111">
        <v>2</v>
      </c>
      <c r="BM29" s="108">
        <v>112.5</v>
      </c>
      <c r="BN29" s="108">
        <v>117.63291061860693</v>
      </c>
      <c r="BO29" s="112">
        <v>953207.9</v>
      </c>
      <c r="BP29" s="112">
        <v>450000</v>
      </c>
      <c r="BQ29" s="112">
        <v>483000.73100000003</v>
      </c>
      <c r="BR29" s="112" t="s">
        <v>1297</v>
      </c>
      <c r="BS29" s="112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13.5</v>
      </c>
      <c r="BY29" s="117"/>
      <c r="BZ29" s="117">
        <v>102</v>
      </c>
      <c r="CA29" s="117"/>
      <c r="CB29" s="202">
        <v>4.91</v>
      </c>
      <c r="CC29" s="117">
        <v>1</v>
      </c>
      <c r="CD29" s="108">
        <v>137.59</v>
      </c>
      <c r="CE29" s="114">
        <v>137</v>
      </c>
      <c r="CF29" s="115">
        <v>2400</v>
      </c>
      <c r="CG29" s="116"/>
      <c r="CI29" s="119">
        <v>1</v>
      </c>
      <c r="CJ29" s="119">
        <v>0</v>
      </c>
      <c r="CK29" s="119">
        <v>1</v>
      </c>
      <c r="CL29" s="119">
        <v>1</v>
      </c>
      <c r="CM29" s="119">
        <v>1</v>
      </c>
      <c r="CN29" s="119">
        <v>2</v>
      </c>
      <c r="CO29" s="119">
        <v>1</v>
      </c>
      <c r="CP29" s="119">
        <v>0</v>
      </c>
      <c r="CQ29" s="119">
        <v>0</v>
      </c>
      <c r="CR29" s="119">
        <v>4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0</v>
      </c>
      <c r="DI29" s="80">
        <v>0.15</v>
      </c>
      <c r="DJ29" s="80">
        <v>0</v>
      </c>
      <c r="DK29" s="191">
        <v>14.999999999999998</v>
      </c>
      <c r="DL29" s="118">
        <v>0</v>
      </c>
      <c r="DM29" s="118">
        <v>0</v>
      </c>
      <c r="DO29" s="197">
        <v>0</v>
      </c>
      <c r="DP29" s="197">
        <v>0.15</v>
      </c>
      <c r="DQ29" s="198">
        <v>245.65</v>
      </c>
      <c r="DR29" s="197">
        <v>1010358.4500000001</v>
      </c>
      <c r="DS29" s="197">
        <v>1010358.4500000001</v>
      </c>
      <c r="DT29" s="200">
        <v>4.91</v>
      </c>
      <c r="DU29" s="118">
        <v>20207.169000000002</v>
      </c>
    </row>
    <row r="30" spans="1:125" s="118" customFormat="1" ht="33" customHeight="1" thickBot="1">
      <c r="A30" s="22">
        <v>19</v>
      </c>
      <c r="B30" s="80" t="s">
        <v>414</v>
      </c>
      <c r="C30" s="80" t="s">
        <v>1273</v>
      </c>
      <c r="D30" s="80" t="s">
        <v>959</v>
      </c>
      <c r="E30" s="80" t="s">
        <v>960</v>
      </c>
      <c r="F30" s="103" t="s">
        <v>236</v>
      </c>
      <c r="G30" s="106" t="s">
        <v>1071</v>
      </c>
      <c r="H30" s="104">
        <v>45352</v>
      </c>
      <c r="I30" s="105">
        <v>204</v>
      </c>
      <c r="J30" s="106">
        <v>26</v>
      </c>
      <c r="K30" s="106">
        <v>0</v>
      </c>
      <c r="L30" s="106">
        <v>0</v>
      </c>
      <c r="M30" s="106">
        <v>0</v>
      </c>
      <c r="N30" s="106">
        <v>26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204</v>
      </c>
      <c r="AH30" s="108">
        <v>204</v>
      </c>
      <c r="AI30" s="107"/>
      <c r="AJ30" s="107">
        <v>204</v>
      </c>
      <c r="AK30" s="107"/>
      <c r="AL30" s="109">
        <v>10</v>
      </c>
      <c r="AM30" s="107">
        <v>7</v>
      </c>
      <c r="AN30" s="107">
        <v>0</v>
      </c>
      <c r="AO30" s="107">
        <v>0</v>
      </c>
      <c r="AP30" s="107">
        <v>0</v>
      </c>
      <c r="AQ30" s="107">
        <v>0</v>
      </c>
      <c r="AR30" s="107">
        <v>14.999999999999998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229</v>
      </c>
      <c r="AY30" s="108"/>
      <c r="AZ30" s="110">
        <v>45352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0</v>
      </c>
      <c r="BF30" s="117"/>
      <c r="BG30" s="117"/>
      <c r="BH30" s="108">
        <v>194</v>
      </c>
      <c r="BI30" s="108">
        <v>423</v>
      </c>
      <c r="BJ30" s="108"/>
      <c r="BK30" s="111">
        <v>0</v>
      </c>
      <c r="BL30" s="111">
        <v>0</v>
      </c>
      <c r="BM30" s="108">
        <v>0</v>
      </c>
      <c r="BN30" s="108">
        <v>417.15489527520702</v>
      </c>
      <c r="BO30" s="112">
        <v>1736838</v>
      </c>
      <c r="BP30" s="112">
        <v>0</v>
      </c>
      <c r="BQ30" s="112">
        <v>1712838</v>
      </c>
      <c r="BR30" s="112" t="s">
        <v>1298</v>
      </c>
      <c r="BS30" s="112">
        <v>75000</v>
      </c>
      <c r="BT30" s="112">
        <v>10641.900000000009</v>
      </c>
      <c r="BU30" s="113" t="s">
        <v>1298</v>
      </c>
      <c r="BV30" s="108">
        <v>2.5917924987822718</v>
      </c>
      <c r="BW30" s="117">
        <v>64.992000000000004</v>
      </c>
      <c r="BX30" s="117">
        <v>13.5</v>
      </c>
      <c r="BY30" s="117"/>
      <c r="BZ30" s="117">
        <v>199</v>
      </c>
      <c r="CA30" s="117"/>
      <c r="CB30" s="202">
        <v>5.83</v>
      </c>
      <c r="CC30" s="117">
        <v>1</v>
      </c>
      <c r="CD30" s="108">
        <v>293.07</v>
      </c>
      <c r="CE30" s="114">
        <v>293</v>
      </c>
      <c r="CF30" s="115">
        <v>300</v>
      </c>
      <c r="CG30" s="116"/>
      <c r="CI30" s="119">
        <v>2</v>
      </c>
      <c r="CJ30" s="119">
        <v>1</v>
      </c>
      <c r="CK30" s="119">
        <v>2</v>
      </c>
      <c r="CL30" s="119">
        <v>0</v>
      </c>
      <c r="CM30" s="119">
        <v>0</v>
      </c>
      <c r="CN30" s="119">
        <v>3</v>
      </c>
      <c r="CO30" s="119">
        <v>0</v>
      </c>
      <c r="CP30" s="119">
        <v>0</v>
      </c>
      <c r="CQ30" s="119">
        <v>0</v>
      </c>
      <c r="CR30" s="119">
        <v>3</v>
      </c>
      <c r="CT30" s="127">
        <v>0</v>
      </c>
      <c r="CU30" s="128"/>
      <c r="CV30" s="129">
        <v>0</v>
      </c>
      <c r="CW30" s="129">
        <v>0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14.999999999999998</v>
      </c>
      <c r="DL30" s="118">
        <v>0</v>
      </c>
      <c r="DM30" s="118">
        <v>0</v>
      </c>
      <c r="DO30" s="197">
        <v>0</v>
      </c>
      <c r="DP30" s="197">
        <v>0</v>
      </c>
      <c r="DQ30" s="198">
        <v>501.49200000000002</v>
      </c>
      <c r="DR30" s="197">
        <v>2062636.5960000001</v>
      </c>
      <c r="DS30" s="197">
        <v>1200000</v>
      </c>
      <c r="DT30" s="200">
        <v>5.83</v>
      </c>
      <c r="DU30" s="118">
        <v>24000</v>
      </c>
    </row>
    <row r="31" spans="1:125" s="118" customFormat="1" ht="33" customHeight="1" thickBot="1">
      <c r="A31" s="22">
        <v>20</v>
      </c>
      <c r="B31" s="80" t="s">
        <v>415</v>
      </c>
      <c r="C31" s="80" t="s">
        <v>1274</v>
      </c>
      <c r="D31" s="80" t="s">
        <v>961</v>
      </c>
      <c r="E31" s="80" t="s">
        <v>962</v>
      </c>
      <c r="F31" s="103" t="s">
        <v>236</v>
      </c>
      <c r="G31" s="80" t="s">
        <v>1068</v>
      </c>
      <c r="H31" s="104">
        <v>45352</v>
      </c>
      <c r="I31" s="105">
        <v>204</v>
      </c>
      <c r="J31" s="106">
        <v>26</v>
      </c>
      <c r="K31" s="106">
        <v>1.5</v>
      </c>
      <c r="L31" s="106">
        <v>0</v>
      </c>
      <c r="M31" s="106">
        <v>0</v>
      </c>
      <c r="N31" s="106">
        <v>24.5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192.23076923076923</v>
      </c>
      <c r="AH31" s="108">
        <v>192.23076923076923</v>
      </c>
      <c r="AI31" s="107"/>
      <c r="AJ31" s="107">
        <v>192.23076923076923</v>
      </c>
      <c r="AK31" s="107"/>
      <c r="AL31" s="109">
        <v>10</v>
      </c>
      <c r="AM31" s="107">
        <v>6.5961538461538458</v>
      </c>
      <c r="AN31" s="107">
        <v>0</v>
      </c>
      <c r="AO31" s="107">
        <v>0</v>
      </c>
      <c r="AP31" s="107">
        <v>0</v>
      </c>
      <c r="AQ31" s="107">
        <v>0</v>
      </c>
      <c r="AR31" s="107">
        <v>14.134615384615383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216.36538461538461</v>
      </c>
      <c r="AY31" s="108"/>
      <c r="AZ31" s="110">
        <v>45352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0</v>
      </c>
      <c r="BF31" s="117"/>
      <c r="BG31" s="117"/>
      <c r="BH31" s="108">
        <v>32</v>
      </c>
      <c r="BI31" s="108">
        <v>248.37</v>
      </c>
      <c r="BJ31" s="108"/>
      <c r="BK31" s="111" t="s">
        <v>525</v>
      </c>
      <c r="BL31" s="111">
        <v>0</v>
      </c>
      <c r="BM31" s="108">
        <v>37.5</v>
      </c>
      <c r="BN31" s="108">
        <v>205.99299074525084</v>
      </c>
      <c r="BO31" s="112">
        <v>1019807.22</v>
      </c>
      <c r="BP31" s="112">
        <v>150000</v>
      </c>
      <c r="BQ31" s="112">
        <v>845807.22</v>
      </c>
      <c r="BR31" s="112" t="s">
        <v>1297</v>
      </c>
      <c r="BS31" s="112">
        <v>0</v>
      </c>
      <c r="BT31" s="112">
        <v>0</v>
      </c>
      <c r="BU31" s="113" t="s">
        <v>1297</v>
      </c>
      <c r="BV31" s="108">
        <v>0</v>
      </c>
      <c r="BW31" s="117">
        <v>40.354000000000006</v>
      </c>
      <c r="BX31" s="117">
        <v>12.75</v>
      </c>
      <c r="BY31" s="117"/>
      <c r="BZ31" s="117">
        <v>90.23</v>
      </c>
      <c r="CA31" s="117"/>
      <c r="CB31" s="202">
        <v>5.83</v>
      </c>
      <c r="CC31" s="117">
        <v>1</v>
      </c>
      <c r="CD31" s="108">
        <v>204.41</v>
      </c>
      <c r="CE31" s="114">
        <v>204</v>
      </c>
      <c r="CF31" s="115">
        <v>1600</v>
      </c>
      <c r="CG31" s="116"/>
      <c r="CI31" s="119">
        <v>2</v>
      </c>
      <c r="CJ31" s="119">
        <v>0</v>
      </c>
      <c r="CK31" s="119">
        <v>0</v>
      </c>
      <c r="CL31" s="119">
        <v>0</v>
      </c>
      <c r="CM31" s="119">
        <v>0</v>
      </c>
      <c r="CN31" s="119">
        <v>4</v>
      </c>
      <c r="CO31" s="119">
        <v>0</v>
      </c>
      <c r="CP31" s="119">
        <v>1</v>
      </c>
      <c r="CQ31" s="119">
        <v>1</v>
      </c>
      <c r="CR31" s="119">
        <v>1</v>
      </c>
      <c r="CT31" s="127">
        <v>0</v>
      </c>
      <c r="CU31" s="128"/>
      <c r="CV31" s="129">
        <v>0</v>
      </c>
      <c r="CW31" s="129">
        <v>1.5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0</v>
      </c>
      <c r="DI31" s="80">
        <v>0</v>
      </c>
      <c r="DJ31" s="80">
        <v>0</v>
      </c>
      <c r="DK31" s="191">
        <v>14.134615384615383</v>
      </c>
      <c r="DL31" s="118">
        <v>0</v>
      </c>
      <c r="DM31" s="118">
        <v>0</v>
      </c>
      <c r="DO31" s="197">
        <v>0</v>
      </c>
      <c r="DP31" s="197">
        <v>0</v>
      </c>
      <c r="DQ31" s="198">
        <v>301.47399999999999</v>
      </c>
      <c r="DR31" s="197">
        <v>1239962.5619999999</v>
      </c>
      <c r="DS31" s="197">
        <v>1200000</v>
      </c>
      <c r="DT31" s="200">
        <v>5.83</v>
      </c>
      <c r="DU31" s="118">
        <v>24000</v>
      </c>
    </row>
    <row r="32" spans="1:125" s="118" customFormat="1" ht="33" customHeight="1" thickBot="1">
      <c r="A32" s="22">
        <v>21</v>
      </c>
      <c r="B32" s="80" t="s">
        <v>416</v>
      </c>
      <c r="C32" s="80" t="s">
        <v>1275</v>
      </c>
      <c r="D32" s="80" t="s">
        <v>963</v>
      </c>
      <c r="E32" s="80" t="s">
        <v>964</v>
      </c>
      <c r="F32" s="103" t="s">
        <v>236</v>
      </c>
      <c r="G32" s="80" t="s">
        <v>1068</v>
      </c>
      <c r="H32" s="104">
        <v>45352</v>
      </c>
      <c r="I32" s="105">
        <v>204</v>
      </c>
      <c r="J32" s="106">
        <v>26</v>
      </c>
      <c r="K32" s="106">
        <v>0</v>
      </c>
      <c r="L32" s="106">
        <v>0</v>
      </c>
      <c r="M32" s="106">
        <v>0</v>
      </c>
      <c r="N32" s="106">
        <v>26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204</v>
      </c>
      <c r="AH32" s="108">
        <v>204</v>
      </c>
      <c r="AI32" s="107"/>
      <c r="AJ32" s="107">
        <v>204</v>
      </c>
      <c r="AK32" s="107"/>
      <c r="AL32" s="109">
        <v>10</v>
      </c>
      <c r="AM32" s="107">
        <v>7</v>
      </c>
      <c r="AN32" s="107">
        <v>0</v>
      </c>
      <c r="AO32" s="107">
        <v>0</v>
      </c>
      <c r="AP32" s="107">
        <v>0</v>
      </c>
      <c r="AQ32" s="107">
        <v>0</v>
      </c>
      <c r="AR32" s="107">
        <v>14.999999999999998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229</v>
      </c>
      <c r="AY32" s="108"/>
      <c r="AZ32" s="110">
        <v>45352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0</v>
      </c>
      <c r="BF32" s="117"/>
      <c r="BG32" s="117"/>
      <c r="BH32" s="108">
        <v>32</v>
      </c>
      <c r="BI32" s="108">
        <v>261</v>
      </c>
      <c r="BJ32" s="108"/>
      <c r="BK32" s="111" t="s">
        <v>525</v>
      </c>
      <c r="BL32" s="111" t="s">
        <v>526</v>
      </c>
      <c r="BM32" s="108">
        <v>150</v>
      </c>
      <c r="BN32" s="108">
        <v>109.02727715538236</v>
      </c>
      <c r="BO32" s="112">
        <v>1071666</v>
      </c>
      <c r="BP32" s="112">
        <v>600000</v>
      </c>
      <c r="BQ32" s="112">
        <v>447666</v>
      </c>
      <c r="BR32" s="112" t="s">
        <v>1297</v>
      </c>
      <c r="BS32" s="112">
        <v>0</v>
      </c>
      <c r="BT32" s="112">
        <v>0</v>
      </c>
      <c r="BU32" s="113" t="s">
        <v>1297</v>
      </c>
      <c r="BV32" s="108">
        <v>0</v>
      </c>
      <c r="BW32" s="117">
        <v>40.576999999999998</v>
      </c>
      <c r="BX32" s="117">
        <v>13.5</v>
      </c>
      <c r="BY32" s="117"/>
      <c r="BZ32" s="117">
        <v>102</v>
      </c>
      <c r="CA32" s="117"/>
      <c r="CB32" s="202">
        <v>5.83</v>
      </c>
      <c r="CC32" s="117">
        <v>1</v>
      </c>
      <c r="CD32" s="108">
        <v>206.25</v>
      </c>
      <c r="CE32" s="114">
        <v>206</v>
      </c>
      <c r="CF32" s="115">
        <v>1000</v>
      </c>
      <c r="CG32" s="116"/>
      <c r="CI32" s="119">
        <v>2</v>
      </c>
      <c r="CJ32" s="119">
        <v>0</v>
      </c>
      <c r="CK32" s="119">
        <v>0</v>
      </c>
      <c r="CL32" s="119">
        <v>0</v>
      </c>
      <c r="CM32" s="119">
        <v>1</v>
      </c>
      <c r="CN32" s="119">
        <v>1</v>
      </c>
      <c r="CO32" s="119">
        <v>0</v>
      </c>
      <c r="CP32" s="119">
        <v>1</v>
      </c>
      <c r="CQ32" s="119">
        <v>0</v>
      </c>
      <c r="CR32" s="119">
        <v>0</v>
      </c>
      <c r="CT32" s="127">
        <v>0</v>
      </c>
      <c r="CU32" s="128"/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14.999999999999998</v>
      </c>
      <c r="DL32" s="118">
        <v>0</v>
      </c>
      <c r="DM32" s="118">
        <v>0</v>
      </c>
      <c r="DO32" s="197">
        <v>0</v>
      </c>
      <c r="DP32" s="197">
        <v>0</v>
      </c>
      <c r="DQ32" s="198">
        <v>315.077</v>
      </c>
      <c r="DR32" s="197">
        <v>1295911.7009999999</v>
      </c>
      <c r="DS32" s="197">
        <v>1200000</v>
      </c>
      <c r="DT32" s="200">
        <v>5.83</v>
      </c>
      <c r="DU32" s="118">
        <v>24000</v>
      </c>
    </row>
    <row r="33" spans="1:125" s="118" customFormat="1" ht="33" customHeight="1" thickBot="1">
      <c r="A33" s="22">
        <v>22</v>
      </c>
      <c r="B33" s="80" t="s">
        <v>417</v>
      </c>
      <c r="C33" s="80" t="s">
        <v>1276</v>
      </c>
      <c r="D33" s="80" t="s">
        <v>965</v>
      </c>
      <c r="E33" s="80" t="s">
        <v>966</v>
      </c>
      <c r="F33" s="103" t="s">
        <v>236</v>
      </c>
      <c r="G33" s="80" t="s">
        <v>1068</v>
      </c>
      <c r="H33" s="104">
        <v>45352</v>
      </c>
      <c r="I33" s="105">
        <v>204</v>
      </c>
      <c r="J33" s="106">
        <v>26</v>
      </c>
      <c r="K33" s="106">
        <v>0</v>
      </c>
      <c r="L33" s="106">
        <v>0</v>
      </c>
      <c r="M33" s="106">
        <v>0</v>
      </c>
      <c r="N33" s="106">
        <v>26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204</v>
      </c>
      <c r="AH33" s="108">
        <v>204</v>
      </c>
      <c r="AI33" s="107"/>
      <c r="AJ33" s="107">
        <v>204</v>
      </c>
      <c r="AK33" s="107"/>
      <c r="AL33" s="109">
        <v>10</v>
      </c>
      <c r="AM33" s="107">
        <v>7</v>
      </c>
      <c r="AN33" s="107">
        <v>0</v>
      </c>
      <c r="AO33" s="107">
        <v>0</v>
      </c>
      <c r="AP33" s="107">
        <v>0</v>
      </c>
      <c r="AQ33" s="107">
        <v>0</v>
      </c>
      <c r="AR33" s="107">
        <v>14.999999999999998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229</v>
      </c>
      <c r="AY33" s="108"/>
      <c r="AZ33" s="110">
        <v>45352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0</v>
      </c>
      <c r="BF33" s="117"/>
      <c r="BG33" s="117"/>
      <c r="BH33" s="108">
        <v>32</v>
      </c>
      <c r="BI33" s="108">
        <v>261</v>
      </c>
      <c r="BJ33" s="108"/>
      <c r="BK33" s="111">
        <v>0</v>
      </c>
      <c r="BL33" s="111" t="s">
        <v>525</v>
      </c>
      <c r="BM33" s="108">
        <v>37.5</v>
      </c>
      <c r="BN33" s="108">
        <v>218.62299074525086</v>
      </c>
      <c r="BO33" s="112">
        <v>1071666</v>
      </c>
      <c r="BP33" s="112">
        <v>150000</v>
      </c>
      <c r="BQ33" s="112">
        <v>897666</v>
      </c>
      <c r="BR33" s="112" t="s">
        <v>1297</v>
      </c>
      <c r="BS33" s="112">
        <v>0</v>
      </c>
      <c r="BT33" s="112">
        <v>0</v>
      </c>
      <c r="BU33" s="113" t="s">
        <v>1297</v>
      </c>
      <c r="BV33" s="108">
        <v>0</v>
      </c>
      <c r="BW33" s="117">
        <v>40.523000000000003</v>
      </c>
      <c r="BX33" s="117">
        <v>13.5</v>
      </c>
      <c r="BY33" s="117"/>
      <c r="BZ33" s="117">
        <v>102</v>
      </c>
      <c r="CA33" s="117"/>
      <c r="CB33" s="202">
        <v>5.83</v>
      </c>
      <c r="CC33" s="117">
        <v>1</v>
      </c>
      <c r="CD33" s="108">
        <v>206.19</v>
      </c>
      <c r="CE33" s="114">
        <v>206</v>
      </c>
      <c r="CF33" s="115">
        <v>800</v>
      </c>
      <c r="CG33" s="116"/>
      <c r="CI33" s="119">
        <v>2</v>
      </c>
      <c r="CJ33" s="119">
        <v>0</v>
      </c>
      <c r="CK33" s="119">
        <v>0</v>
      </c>
      <c r="CL33" s="119">
        <v>0</v>
      </c>
      <c r="CM33" s="119">
        <v>1</v>
      </c>
      <c r="CN33" s="119">
        <v>1</v>
      </c>
      <c r="CO33" s="119">
        <v>0</v>
      </c>
      <c r="CP33" s="119">
        <v>0</v>
      </c>
      <c r="CQ33" s="119">
        <v>1</v>
      </c>
      <c r="CR33" s="119">
        <v>3</v>
      </c>
      <c r="CT33" s="127">
        <v>0</v>
      </c>
      <c r="CU33" s="128"/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0</v>
      </c>
      <c r="DJ33" s="80">
        <v>0</v>
      </c>
      <c r="DK33" s="191">
        <v>14.999999999999998</v>
      </c>
      <c r="DL33" s="118">
        <v>0</v>
      </c>
      <c r="DM33" s="118">
        <v>0</v>
      </c>
      <c r="DO33" s="197">
        <v>0</v>
      </c>
      <c r="DP33" s="197">
        <v>0</v>
      </c>
      <c r="DQ33" s="198">
        <v>315.02300000000002</v>
      </c>
      <c r="DR33" s="197">
        <v>1295689.5990000002</v>
      </c>
      <c r="DS33" s="197">
        <v>1200000</v>
      </c>
      <c r="DT33" s="200">
        <v>5.83</v>
      </c>
      <c r="DU33" s="118">
        <v>24000</v>
      </c>
    </row>
    <row r="34" spans="1:125" s="118" customFormat="1" ht="33" customHeight="1" thickBot="1">
      <c r="A34" s="22">
        <v>23</v>
      </c>
      <c r="B34" s="80" t="s">
        <v>418</v>
      </c>
      <c r="C34" s="80" t="s">
        <v>1277</v>
      </c>
      <c r="D34" s="80" t="s">
        <v>967</v>
      </c>
      <c r="E34" s="80" t="s">
        <v>968</v>
      </c>
      <c r="F34" s="103" t="s">
        <v>236</v>
      </c>
      <c r="G34" s="80" t="s">
        <v>1068</v>
      </c>
      <c r="H34" s="104">
        <v>45352</v>
      </c>
      <c r="I34" s="105">
        <v>204</v>
      </c>
      <c r="J34" s="106">
        <v>26</v>
      </c>
      <c r="K34" s="106">
        <v>0</v>
      </c>
      <c r="L34" s="106">
        <v>0</v>
      </c>
      <c r="M34" s="106">
        <v>0</v>
      </c>
      <c r="N34" s="106">
        <v>26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204</v>
      </c>
      <c r="AH34" s="108">
        <v>204</v>
      </c>
      <c r="AI34" s="107"/>
      <c r="AJ34" s="107">
        <v>204</v>
      </c>
      <c r="AK34" s="107"/>
      <c r="AL34" s="109">
        <v>10</v>
      </c>
      <c r="AM34" s="107">
        <v>7</v>
      </c>
      <c r="AN34" s="107">
        <v>0</v>
      </c>
      <c r="AO34" s="107">
        <v>0</v>
      </c>
      <c r="AP34" s="107">
        <v>0</v>
      </c>
      <c r="AQ34" s="107">
        <v>0</v>
      </c>
      <c r="AR34" s="107">
        <v>14.999999999999998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229</v>
      </c>
      <c r="AY34" s="108"/>
      <c r="AZ34" s="110">
        <v>45352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0</v>
      </c>
      <c r="BF34" s="117"/>
      <c r="BG34" s="117"/>
      <c r="BH34" s="108">
        <v>24</v>
      </c>
      <c r="BI34" s="108">
        <v>253</v>
      </c>
      <c r="BJ34" s="108"/>
      <c r="BK34" s="111">
        <v>0</v>
      </c>
      <c r="BL34" s="111" t="s">
        <v>525</v>
      </c>
      <c r="BM34" s="108">
        <v>37.5</v>
      </c>
      <c r="BN34" s="108">
        <v>210.62299074525086</v>
      </c>
      <c r="BO34" s="112">
        <v>1038818</v>
      </c>
      <c r="BP34" s="112">
        <v>150000</v>
      </c>
      <c r="BQ34" s="112">
        <v>864818</v>
      </c>
      <c r="BR34" s="112" t="s">
        <v>1297</v>
      </c>
      <c r="BS34" s="112">
        <v>0</v>
      </c>
      <c r="BT34" s="112">
        <v>0</v>
      </c>
      <c r="BU34" s="113" t="s">
        <v>1297</v>
      </c>
      <c r="BV34" s="108">
        <v>0</v>
      </c>
      <c r="BW34" s="117">
        <v>39.573000000000008</v>
      </c>
      <c r="BX34" s="117">
        <v>13.5</v>
      </c>
      <c r="BY34" s="117"/>
      <c r="BZ34" s="117">
        <v>102</v>
      </c>
      <c r="CA34" s="117"/>
      <c r="CB34" s="202">
        <v>5.83</v>
      </c>
      <c r="CC34" s="117">
        <v>1</v>
      </c>
      <c r="CD34" s="108">
        <v>197.24</v>
      </c>
      <c r="CE34" s="114">
        <v>197</v>
      </c>
      <c r="CF34" s="115">
        <v>1000</v>
      </c>
      <c r="CG34" s="116"/>
      <c r="CI34" s="119">
        <v>1</v>
      </c>
      <c r="CJ34" s="119">
        <v>1</v>
      </c>
      <c r="CK34" s="119">
        <v>2</v>
      </c>
      <c r="CL34" s="119">
        <v>0</v>
      </c>
      <c r="CM34" s="119">
        <v>1</v>
      </c>
      <c r="CN34" s="119">
        <v>2</v>
      </c>
      <c r="CO34" s="119">
        <v>0</v>
      </c>
      <c r="CP34" s="119">
        <v>1</v>
      </c>
      <c r="CQ34" s="119">
        <v>0</v>
      </c>
      <c r="CR34" s="119">
        <v>0</v>
      </c>
      <c r="CT34" s="127">
        <v>0</v>
      </c>
      <c r="CU34" s="128"/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0</v>
      </c>
      <c r="DJ34" s="80">
        <v>0</v>
      </c>
      <c r="DK34" s="191">
        <v>14.999999999999998</v>
      </c>
      <c r="DL34" s="118">
        <v>0</v>
      </c>
      <c r="DM34" s="118">
        <v>0</v>
      </c>
      <c r="DO34" s="197">
        <v>0</v>
      </c>
      <c r="DP34" s="197">
        <v>0</v>
      </c>
      <c r="DQ34" s="198">
        <v>306.07299999999998</v>
      </c>
      <c r="DR34" s="197">
        <v>1258878.2489999998</v>
      </c>
      <c r="DS34" s="197">
        <v>1200000</v>
      </c>
      <c r="DT34" s="200">
        <v>5.83</v>
      </c>
      <c r="DU34" s="118">
        <v>24000</v>
      </c>
    </row>
    <row r="35" spans="1:125" s="118" customFormat="1" ht="33" customHeight="1" thickBot="1">
      <c r="A35" s="22">
        <v>24</v>
      </c>
      <c r="B35" s="80" t="s">
        <v>419</v>
      </c>
      <c r="C35" s="80" t="s">
        <v>1278</v>
      </c>
      <c r="D35" s="80" t="s">
        <v>969</v>
      </c>
      <c r="E35" s="80" t="s">
        <v>970</v>
      </c>
      <c r="F35" s="103" t="s">
        <v>236</v>
      </c>
      <c r="G35" s="80" t="s">
        <v>1068</v>
      </c>
      <c r="H35" s="104">
        <v>45352</v>
      </c>
      <c r="I35" s="105">
        <v>204</v>
      </c>
      <c r="J35" s="106">
        <v>26</v>
      </c>
      <c r="K35" s="106">
        <v>1</v>
      </c>
      <c r="L35" s="106">
        <v>0</v>
      </c>
      <c r="M35" s="106">
        <v>0</v>
      </c>
      <c r="N35" s="106">
        <v>25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196.15384615384613</v>
      </c>
      <c r="AH35" s="108">
        <v>196.15384615384613</v>
      </c>
      <c r="AI35" s="107"/>
      <c r="AJ35" s="107">
        <v>196.15384615384613</v>
      </c>
      <c r="AK35" s="107"/>
      <c r="AL35" s="109">
        <v>10</v>
      </c>
      <c r="AM35" s="107">
        <v>6.7307692307692308</v>
      </c>
      <c r="AN35" s="107">
        <v>0</v>
      </c>
      <c r="AO35" s="107">
        <v>0</v>
      </c>
      <c r="AP35" s="107">
        <v>0</v>
      </c>
      <c r="AQ35" s="107">
        <v>0</v>
      </c>
      <c r="AR35" s="107">
        <v>14.423076923076922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220.57692307692307</v>
      </c>
      <c r="AY35" s="108"/>
      <c r="AZ35" s="110">
        <v>45352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0</v>
      </c>
      <c r="BF35" s="117"/>
      <c r="BG35" s="117"/>
      <c r="BH35" s="108">
        <v>32</v>
      </c>
      <c r="BI35" s="108">
        <v>252.58</v>
      </c>
      <c r="BJ35" s="108"/>
      <c r="BK35" s="111">
        <v>0</v>
      </c>
      <c r="BL35" s="111">
        <v>0</v>
      </c>
      <c r="BM35" s="108">
        <v>0</v>
      </c>
      <c r="BN35" s="108">
        <v>246.73489527520704</v>
      </c>
      <c r="BO35" s="112">
        <v>1037093.4800000001</v>
      </c>
      <c r="BP35" s="112">
        <v>0</v>
      </c>
      <c r="BQ35" s="112">
        <v>1013093.4800000001</v>
      </c>
      <c r="BR35" s="112" t="s">
        <v>1297</v>
      </c>
      <c r="BS35" s="112">
        <v>0</v>
      </c>
      <c r="BT35" s="112">
        <v>0</v>
      </c>
      <c r="BU35" s="113" t="s">
        <v>1297</v>
      </c>
      <c r="BV35" s="108">
        <v>0</v>
      </c>
      <c r="BW35" s="117">
        <v>39.461500000000001</v>
      </c>
      <c r="BX35" s="117">
        <v>13</v>
      </c>
      <c r="BY35" s="117"/>
      <c r="BZ35" s="117">
        <v>94.15</v>
      </c>
      <c r="CA35" s="117"/>
      <c r="CB35" s="202">
        <v>5.83</v>
      </c>
      <c r="CC35" s="117">
        <v>1</v>
      </c>
      <c r="CD35" s="108">
        <v>204.06</v>
      </c>
      <c r="CE35" s="114">
        <v>204</v>
      </c>
      <c r="CF35" s="115">
        <v>200</v>
      </c>
      <c r="CG35" s="116"/>
      <c r="CI35" s="119">
        <v>2</v>
      </c>
      <c r="CJ35" s="119">
        <v>0</v>
      </c>
      <c r="CK35" s="119">
        <v>0</v>
      </c>
      <c r="CL35" s="119">
        <v>0</v>
      </c>
      <c r="CM35" s="119">
        <v>0</v>
      </c>
      <c r="CN35" s="119">
        <v>4</v>
      </c>
      <c r="CO35" s="119">
        <v>0</v>
      </c>
      <c r="CP35" s="119">
        <v>0</v>
      </c>
      <c r="CQ35" s="119">
        <v>0</v>
      </c>
      <c r="CR35" s="119">
        <v>2</v>
      </c>
      <c r="CT35" s="127">
        <v>0</v>
      </c>
      <c r="CU35" s="128"/>
      <c r="CV35" s="129">
        <v>0</v>
      </c>
      <c r="CW35" s="129">
        <v>1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14.423076923076922</v>
      </c>
      <c r="DL35" s="118">
        <v>0</v>
      </c>
      <c r="DM35" s="118">
        <v>0</v>
      </c>
      <c r="DO35" s="197">
        <v>0</v>
      </c>
      <c r="DP35" s="197">
        <v>0</v>
      </c>
      <c r="DQ35" s="198">
        <v>305.04150000000004</v>
      </c>
      <c r="DR35" s="197">
        <v>1254635.6895000001</v>
      </c>
      <c r="DS35" s="197">
        <v>1200000</v>
      </c>
      <c r="DT35" s="200">
        <v>5.83</v>
      </c>
      <c r="DU35" s="118">
        <v>24000</v>
      </c>
    </row>
    <row r="36" spans="1:125" s="118" customFormat="1" ht="33" customHeight="1" thickBot="1">
      <c r="A36" s="22">
        <v>25</v>
      </c>
      <c r="B36" s="80" t="s">
        <v>420</v>
      </c>
      <c r="C36" s="80">
        <v>0</v>
      </c>
      <c r="D36" s="80" t="s">
        <v>979</v>
      </c>
      <c r="E36" s="80" t="s">
        <v>980</v>
      </c>
      <c r="F36" s="103" t="s">
        <v>236</v>
      </c>
      <c r="G36" s="80" t="s">
        <v>1068</v>
      </c>
      <c r="H36" s="104">
        <v>45363</v>
      </c>
      <c r="I36" s="105">
        <v>204</v>
      </c>
      <c r="J36" s="106">
        <v>26</v>
      </c>
      <c r="K36" s="106">
        <v>0</v>
      </c>
      <c r="L36" s="106">
        <v>0</v>
      </c>
      <c r="M36" s="106">
        <v>0</v>
      </c>
      <c r="N36" s="106">
        <v>26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204</v>
      </c>
      <c r="AH36" s="108">
        <v>204</v>
      </c>
      <c r="AI36" s="107"/>
      <c r="AJ36" s="107">
        <v>204</v>
      </c>
      <c r="AK36" s="107"/>
      <c r="AL36" s="109">
        <v>10</v>
      </c>
      <c r="AM36" s="107">
        <v>7</v>
      </c>
      <c r="AN36" s="107">
        <v>0</v>
      </c>
      <c r="AO36" s="107">
        <v>0</v>
      </c>
      <c r="AP36" s="107">
        <v>0</v>
      </c>
      <c r="AQ36" s="107">
        <v>0</v>
      </c>
      <c r="AR36" s="107">
        <v>14.999999999999998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229</v>
      </c>
      <c r="AY36" s="108"/>
      <c r="AZ36" s="110">
        <v>45363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0</v>
      </c>
      <c r="BF36" s="117"/>
      <c r="BG36" s="117"/>
      <c r="BH36" s="108">
        <v>0</v>
      </c>
      <c r="BI36" s="108">
        <v>229</v>
      </c>
      <c r="BJ36" s="108"/>
      <c r="BK36" s="111">
        <v>1</v>
      </c>
      <c r="BL36" s="111">
        <v>1</v>
      </c>
      <c r="BM36" s="108">
        <v>75</v>
      </c>
      <c r="BN36" s="108">
        <v>151.07792255236239</v>
      </c>
      <c r="BO36" s="112">
        <v>940274</v>
      </c>
      <c r="BP36" s="112">
        <v>300000</v>
      </c>
      <c r="BQ36" s="112">
        <v>620325.94999999995</v>
      </c>
      <c r="BR36" s="112" t="s">
        <v>1297</v>
      </c>
      <c r="BS36" s="112">
        <v>0</v>
      </c>
      <c r="BT36" s="112">
        <v>0</v>
      </c>
      <c r="BU36" s="113" t="s">
        <v>1297</v>
      </c>
      <c r="BV36" s="108">
        <v>0</v>
      </c>
      <c r="BW36" s="117">
        <v>0</v>
      </c>
      <c r="BX36" s="117">
        <v>13.5</v>
      </c>
      <c r="BY36" s="117"/>
      <c r="BZ36" s="117">
        <v>102</v>
      </c>
      <c r="CA36" s="117"/>
      <c r="CB36" s="202">
        <v>4.8499999999999996</v>
      </c>
      <c r="CC36" s="117">
        <v>1</v>
      </c>
      <c r="CD36" s="108">
        <v>134.65</v>
      </c>
      <c r="CE36" s="114">
        <v>134</v>
      </c>
      <c r="CF36" s="115">
        <v>2600</v>
      </c>
      <c r="CG36" s="116"/>
      <c r="CI36" s="119">
        <v>1</v>
      </c>
      <c r="CJ36" s="119">
        <v>0</v>
      </c>
      <c r="CK36" s="119">
        <v>1</v>
      </c>
      <c r="CL36" s="119">
        <v>1</v>
      </c>
      <c r="CM36" s="119">
        <v>0</v>
      </c>
      <c r="CN36" s="119">
        <v>4</v>
      </c>
      <c r="CO36" s="119">
        <v>1</v>
      </c>
      <c r="CP36" s="119">
        <v>0</v>
      </c>
      <c r="CQ36" s="119">
        <v>1</v>
      </c>
      <c r="CR36" s="119">
        <v>1</v>
      </c>
      <c r="CT36" s="127">
        <v>0</v>
      </c>
      <c r="CU36" s="128"/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0</v>
      </c>
      <c r="DJ36" s="80">
        <v>0</v>
      </c>
      <c r="DK36" s="191">
        <v>14.999999999999998</v>
      </c>
      <c r="DL36" s="118">
        <v>0</v>
      </c>
      <c r="DM36" s="118">
        <v>0</v>
      </c>
      <c r="DO36" s="197">
        <v>0</v>
      </c>
      <c r="DP36" s="197">
        <v>0</v>
      </c>
      <c r="DQ36" s="198">
        <v>242.5</v>
      </c>
      <c r="DR36" s="197">
        <v>997402.5</v>
      </c>
      <c r="DS36" s="197">
        <v>997402.5</v>
      </c>
      <c r="DT36" s="200">
        <v>4.8499999999999996</v>
      </c>
      <c r="DU36" s="118">
        <v>19948.05</v>
      </c>
    </row>
    <row r="37" spans="1:125" s="118" customFormat="1" ht="33" customHeight="1" thickBot="1">
      <c r="A37" s="22">
        <v>26</v>
      </c>
      <c r="B37" s="80" t="s">
        <v>421</v>
      </c>
      <c r="C37" s="80">
        <v>0</v>
      </c>
      <c r="D37" s="80" t="s">
        <v>981</v>
      </c>
      <c r="E37" s="80" t="s">
        <v>982</v>
      </c>
      <c r="F37" s="103" t="s">
        <v>236</v>
      </c>
      <c r="G37" s="80" t="s">
        <v>1068</v>
      </c>
      <c r="H37" s="104">
        <v>45363</v>
      </c>
      <c r="I37" s="105">
        <v>204</v>
      </c>
      <c r="J37" s="106">
        <v>26</v>
      </c>
      <c r="K37" s="106">
        <v>1</v>
      </c>
      <c r="L37" s="106">
        <v>0</v>
      </c>
      <c r="M37" s="106">
        <v>0</v>
      </c>
      <c r="N37" s="106">
        <v>25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196.15384615384613</v>
      </c>
      <c r="AH37" s="108">
        <v>196.15384615384613</v>
      </c>
      <c r="AI37" s="107"/>
      <c r="AJ37" s="107">
        <v>196.15384615384613</v>
      </c>
      <c r="AK37" s="107"/>
      <c r="AL37" s="109">
        <v>10</v>
      </c>
      <c r="AM37" s="107">
        <v>6.7307692307692308</v>
      </c>
      <c r="AN37" s="107">
        <v>0</v>
      </c>
      <c r="AO37" s="107">
        <v>0</v>
      </c>
      <c r="AP37" s="107">
        <v>0</v>
      </c>
      <c r="AQ37" s="107">
        <v>0</v>
      </c>
      <c r="AR37" s="107">
        <v>14.423076923076922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220.57692307692307</v>
      </c>
      <c r="AY37" s="108"/>
      <c r="AZ37" s="110">
        <v>45363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0</v>
      </c>
      <c r="BF37" s="117"/>
      <c r="BG37" s="117"/>
      <c r="BH37" s="108">
        <v>0</v>
      </c>
      <c r="BI37" s="108">
        <v>220.58</v>
      </c>
      <c r="BJ37" s="108"/>
      <c r="BK37" s="111">
        <v>1</v>
      </c>
      <c r="BL37" s="111">
        <v>1</v>
      </c>
      <c r="BM37" s="108">
        <v>75</v>
      </c>
      <c r="BN37" s="108">
        <v>142.83662669264496</v>
      </c>
      <c r="BO37" s="112">
        <v>905701.4800000001</v>
      </c>
      <c r="BP37" s="112">
        <v>300000</v>
      </c>
      <c r="BQ37" s="112">
        <v>586487.18920000014</v>
      </c>
      <c r="BR37" s="112" t="s">
        <v>1297</v>
      </c>
      <c r="BS37" s="112">
        <v>0</v>
      </c>
      <c r="BT37" s="112">
        <v>0</v>
      </c>
      <c r="BU37" s="113" t="s">
        <v>1297</v>
      </c>
      <c r="BV37" s="108">
        <v>0</v>
      </c>
      <c r="BW37" s="117">
        <v>0</v>
      </c>
      <c r="BX37" s="117">
        <v>13</v>
      </c>
      <c r="BY37" s="117"/>
      <c r="BZ37" s="117">
        <v>102</v>
      </c>
      <c r="CA37" s="117"/>
      <c r="CB37" s="202">
        <v>4.67</v>
      </c>
      <c r="CC37" s="117">
        <v>1</v>
      </c>
      <c r="CD37" s="108">
        <v>125.91</v>
      </c>
      <c r="CE37" s="114">
        <v>125</v>
      </c>
      <c r="CF37" s="115">
        <v>3600</v>
      </c>
      <c r="CG37" s="116"/>
      <c r="CI37" s="119">
        <v>1</v>
      </c>
      <c r="CJ37" s="119">
        <v>0</v>
      </c>
      <c r="CK37" s="119">
        <v>1</v>
      </c>
      <c r="CL37" s="119">
        <v>0</v>
      </c>
      <c r="CM37" s="119">
        <v>1</v>
      </c>
      <c r="CN37" s="119">
        <v>0</v>
      </c>
      <c r="CO37" s="119">
        <v>1</v>
      </c>
      <c r="CP37" s="119">
        <v>1</v>
      </c>
      <c r="CQ37" s="119">
        <v>1</v>
      </c>
      <c r="CR37" s="119">
        <v>1</v>
      </c>
      <c r="CT37" s="127">
        <v>0</v>
      </c>
      <c r="CU37" s="128"/>
      <c r="CV37" s="129">
        <v>0</v>
      </c>
      <c r="CW37" s="129">
        <v>1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14.423076923076922</v>
      </c>
      <c r="DL37" s="118">
        <v>0</v>
      </c>
      <c r="DM37" s="118">
        <v>0</v>
      </c>
      <c r="DO37" s="197">
        <v>0</v>
      </c>
      <c r="DP37" s="197">
        <v>0</v>
      </c>
      <c r="DQ37" s="198">
        <v>233.58</v>
      </c>
      <c r="DR37" s="197">
        <v>960714.54</v>
      </c>
      <c r="DS37" s="197">
        <v>960714.54</v>
      </c>
      <c r="DT37" s="200">
        <v>4.67</v>
      </c>
      <c r="DU37" s="118">
        <v>19214.290800000002</v>
      </c>
    </row>
    <row r="38" spans="1:125" s="118" customFormat="1" ht="33" customHeight="1" thickBot="1">
      <c r="A38" s="22">
        <v>27</v>
      </c>
      <c r="B38" s="80" t="s">
        <v>422</v>
      </c>
      <c r="C38" s="80">
        <v>0</v>
      </c>
      <c r="D38" s="80" t="s">
        <v>983</v>
      </c>
      <c r="E38" s="80" t="s">
        <v>984</v>
      </c>
      <c r="F38" s="103" t="s">
        <v>236</v>
      </c>
      <c r="G38" s="80" t="s">
        <v>1068</v>
      </c>
      <c r="H38" s="104">
        <v>45407</v>
      </c>
      <c r="I38" s="105">
        <v>202</v>
      </c>
      <c r="J38" s="106">
        <v>26</v>
      </c>
      <c r="K38" s="106">
        <v>0</v>
      </c>
      <c r="L38" s="106">
        <v>0</v>
      </c>
      <c r="M38" s="106">
        <v>0</v>
      </c>
      <c r="N38" s="106">
        <v>26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202</v>
      </c>
      <c r="AH38" s="108">
        <v>202</v>
      </c>
      <c r="AI38" s="107"/>
      <c r="AJ38" s="107">
        <v>202</v>
      </c>
      <c r="AK38" s="107"/>
      <c r="AL38" s="109">
        <v>10</v>
      </c>
      <c r="AM38" s="107">
        <v>7</v>
      </c>
      <c r="AN38" s="107">
        <v>0</v>
      </c>
      <c r="AO38" s="107">
        <v>0</v>
      </c>
      <c r="AP38" s="107">
        <v>0</v>
      </c>
      <c r="AQ38" s="107">
        <v>0</v>
      </c>
      <c r="AR38" s="107">
        <v>14.999999999999998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227</v>
      </c>
      <c r="AY38" s="108"/>
      <c r="AZ38" s="110">
        <v>45407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0</v>
      </c>
      <c r="BF38" s="117"/>
      <c r="BG38" s="117"/>
      <c r="BH38" s="108">
        <v>0</v>
      </c>
      <c r="BI38" s="108">
        <v>227</v>
      </c>
      <c r="BJ38" s="108"/>
      <c r="BK38" s="111">
        <v>0</v>
      </c>
      <c r="BL38" s="111">
        <v>0</v>
      </c>
      <c r="BM38" s="108">
        <v>0</v>
      </c>
      <c r="BN38" s="108">
        <v>222.18179980516317</v>
      </c>
      <c r="BO38" s="112">
        <v>932062</v>
      </c>
      <c r="BP38" s="112">
        <v>0</v>
      </c>
      <c r="BQ38" s="112">
        <v>912278.47</v>
      </c>
      <c r="BR38" s="112" t="s">
        <v>1297</v>
      </c>
      <c r="BS38" s="112">
        <v>0</v>
      </c>
      <c r="BT38" s="112">
        <v>0</v>
      </c>
      <c r="BU38" s="113" t="s">
        <v>1297</v>
      </c>
      <c r="BV38" s="108">
        <v>0</v>
      </c>
      <c r="BW38" s="117">
        <v>0</v>
      </c>
      <c r="BX38" s="117">
        <v>13.5</v>
      </c>
      <c r="BY38" s="117"/>
      <c r="BZ38" s="117">
        <v>101</v>
      </c>
      <c r="CA38" s="117"/>
      <c r="CB38" s="202">
        <v>4.8099999999999996</v>
      </c>
      <c r="CC38" s="117">
        <v>1</v>
      </c>
      <c r="CD38" s="108">
        <v>133.69</v>
      </c>
      <c r="CE38" s="114">
        <v>133</v>
      </c>
      <c r="CF38" s="115">
        <v>2800</v>
      </c>
      <c r="CG38" s="116"/>
      <c r="CI38" s="119">
        <v>1</v>
      </c>
      <c r="CJ38" s="119">
        <v>0</v>
      </c>
      <c r="CK38" s="119">
        <v>1</v>
      </c>
      <c r="CL38" s="119">
        <v>1</v>
      </c>
      <c r="CM38" s="119">
        <v>0</v>
      </c>
      <c r="CN38" s="119">
        <v>3</v>
      </c>
      <c r="CO38" s="119">
        <v>1</v>
      </c>
      <c r="CP38" s="119">
        <v>0</v>
      </c>
      <c r="CQ38" s="119">
        <v>1</v>
      </c>
      <c r="CR38" s="119">
        <v>3</v>
      </c>
      <c r="CT38" s="127">
        <v>0</v>
      </c>
      <c r="CU38" s="128"/>
      <c r="CV38" s="129">
        <v>0</v>
      </c>
      <c r="CW38" s="129">
        <v>0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14.999999999999998</v>
      </c>
      <c r="DL38" s="118">
        <v>0</v>
      </c>
      <c r="DM38" s="118">
        <v>0</v>
      </c>
      <c r="DO38" s="197">
        <v>0</v>
      </c>
      <c r="DP38" s="197">
        <v>0</v>
      </c>
      <c r="DQ38" s="198">
        <v>240.5</v>
      </c>
      <c r="DR38" s="197">
        <v>989176.5</v>
      </c>
      <c r="DS38" s="197">
        <v>989176.5</v>
      </c>
      <c r="DT38" s="200">
        <v>4.8099999999999996</v>
      </c>
      <c r="DU38" s="118">
        <v>19783.53</v>
      </c>
    </row>
    <row r="39" spans="1:125" s="118" customFormat="1" ht="33" customHeight="1" thickBot="1">
      <c r="A39" s="22">
        <v>28</v>
      </c>
      <c r="B39" s="80" t="s">
        <v>423</v>
      </c>
      <c r="C39" s="80">
        <v>0</v>
      </c>
      <c r="D39" s="80" t="s">
        <v>985</v>
      </c>
      <c r="E39" s="80" t="s">
        <v>986</v>
      </c>
      <c r="F39" s="103" t="s">
        <v>236</v>
      </c>
      <c r="G39" s="80" t="s">
        <v>1068</v>
      </c>
      <c r="H39" s="104">
        <v>45407</v>
      </c>
      <c r="I39" s="105">
        <v>202</v>
      </c>
      <c r="J39" s="106">
        <v>26</v>
      </c>
      <c r="K39" s="106">
        <v>1</v>
      </c>
      <c r="L39" s="106">
        <v>0</v>
      </c>
      <c r="M39" s="106">
        <v>0</v>
      </c>
      <c r="N39" s="106">
        <v>25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194.23076923076923</v>
      </c>
      <c r="AH39" s="108">
        <v>194.23076923076923</v>
      </c>
      <c r="AI39" s="107"/>
      <c r="AJ39" s="107">
        <v>194.23076923076923</v>
      </c>
      <c r="AK39" s="107"/>
      <c r="AL39" s="109">
        <v>10</v>
      </c>
      <c r="AM39" s="107">
        <v>6.7307692307692308</v>
      </c>
      <c r="AN39" s="107">
        <v>0</v>
      </c>
      <c r="AO39" s="107">
        <v>0</v>
      </c>
      <c r="AP39" s="107">
        <v>0</v>
      </c>
      <c r="AQ39" s="107">
        <v>0</v>
      </c>
      <c r="AR39" s="107">
        <v>14.423076923076922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218.65384615384616</v>
      </c>
      <c r="AY39" s="108"/>
      <c r="AZ39" s="110">
        <v>45407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0</v>
      </c>
      <c r="BF39" s="117"/>
      <c r="BG39" s="117"/>
      <c r="BH39" s="108">
        <v>0</v>
      </c>
      <c r="BI39" s="108">
        <v>218.65</v>
      </c>
      <c r="BJ39" s="108"/>
      <c r="BK39" s="111">
        <v>0</v>
      </c>
      <c r="BL39" s="111">
        <v>0</v>
      </c>
      <c r="BM39" s="108">
        <v>0</v>
      </c>
      <c r="BN39" s="108">
        <v>214.0091015586946</v>
      </c>
      <c r="BO39" s="112">
        <v>897776.9</v>
      </c>
      <c r="BP39" s="112">
        <v>0</v>
      </c>
      <c r="BQ39" s="112">
        <v>878721.37100000004</v>
      </c>
      <c r="BR39" s="112" t="s">
        <v>1297</v>
      </c>
      <c r="BS39" s="112">
        <v>0</v>
      </c>
      <c r="BT39" s="112">
        <v>0</v>
      </c>
      <c r="BU39" s="113" t="s">
        <v>1297</v>
      </c>
      <c r="BV39" s="108">
        <v>0</v>
      </c>
      <c r="BW39" s="117">
        <v>0</v>
      </c>
      <c r="BX39" s="117">
        <v>13</v>
      </c>
      <c r="BY39" s="117"/>
      <c r="BZ39" s="117">
        <v>97.12</v>
      </c>
      <c r="CA39" s="117"/>
      <c r="CB39" s="202">
        <v>4.63</v>
      </c>
      <c r="CC39" s="117">
        <v>1</v>
      </c>
      <c r="CD39" s="108">
        <v>128.9</v>
      </c>
      <c r="CE39" s="114">
        <v>128</v>
      </c>
      <c r="CF39" s="115">
        <v>3600</v>
      </c>
      <c r="CG39" s="116"/>
      <c r="CI39" s="119">
        <v>1</v>
      </c>
      <c r="CJ39" s="119">
        <v>0</v>
      </c>
      <c r="CK39" s="119">
        <v>1</v>
      </c>
      <c r="CL39" s="119">
        <v>0</v>
      </c>
      <c r="CM39" s="119">
        <v>1</v>
      </c>
      <c r="CN39" s="119">
        <v>3</v>
      </c>
      <c r="CO39" s="119">
        <v>1</v>
      </c>
      <c r="CP39" s="119">
        <v>1</v>
      </c>
      <c r="CQ39" s="119">
        <v>1</v>
      </c>
      <c r="CR39" s="119">
        <v>1</v>
      </c>
      <c r="CT39" s="127">
        <v>0</v>
      </c>
      <c r="CU39" s="128"/>
      <c r="CV39" s="129">
        <v>0</v>
      </c>
      <c r="CW39" s="129">
        <v>1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</v>
      </c>
      <c r="DJ39" s="80">
        <v>0</v>
      </c>
      <c r="DK39" s="191">
        <v>14.423076923076922</v>
      </c>
      <c r="DL39" s="118">
        <v>0</v>
      </c>
      <c r="DM39" s="118">
        <v>0</v>
      </c>
      <c r="DO39" s="197">
        <v>0</v>
      </c>
      <c r="DP39" s="197">
        <v>0</v>
      </c>
      <c r="DQ39" s="198">
        <v>231.65</v>
      </c>
      <c r="DR39" s="197">
        <v>952776.45000000007</v>
      </c>
      <c r="DS39" s="197">
        <v>952776.45000000007</v>
      </c>
      <c r="DT39" s="200">
        <v>4.63</v>
      </c>
      <c r="DU39" s="118">
        <v>19055.529000000002</v>
      </c>
    </row>
    <row r="40" spans="1:125" s="118" customFormat="1" ht="33" customHeight="1" thickBot="1">
      <c r="A40" s="22">
        <v>29</v>
      </c>
      <c r="B40" s="80" t="s">
        <v>424</v>
      </c>
      <c r="C40" s="80">
        <v>0</v>
      </c>
      <c r="D40" s="80" t="s">
        <v>987</v>
      </c>
      <c r="E40" s="80" t="s">
        <v>988</v>
      </c>
      <c r="F40" s="103" t="s">
        <v>236</v>
      </c>
      <c r="G40" s="80" t="s">
        <v>224</v>
      </c>
      <c r="H40" s="104">
        <v>45412</v>
      </c>
      <c r="I40" s="105">
        <v>202</v>
      </c>
      <c r="J40" s="106">
        <v>26</v>
      </c>
      <c r="K40" s="106">
        <v>0</v>
      </c>
      <c r="L40" s="106">
        <v>0</v>
      </c>
      <c r="M40" s="106">
        <v>0</v>
      </c>
      <c r="N40" s="106">
        <v>26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202</v>
      </c>
      <c r="AH40" s="108">
        <v>202</v>
      </c>
      <c r="AI40" s="107"/>
      <c r="AJ40" s="107">
        <v>202</v>
      </c>
      <c r="AK40" s="107"/>
      <c r="AL40" s="109">
        <v>10</v>
      </c>
      <c r="AM40" s="107">
        <v>7</v>
      </c>
      <c r="AN40" s="107">
        <v>0</v>
      </c>
      <c r="AO40" s="107">
        <v>0</v>
      </c>
      <c r="AP40" s="107">
        <v>0</v>
      </c>
      <c r="AQ40" s="107">
        <v>0</v>
      </c>
      <c r="AR40" s="107">
        <v>14.999999999999998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227</v>
      </c>
      <c r="AY40" s="108"/>
      <c r="AZ40" s="110">
        <v>45412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0</v>
      </c>
      <c r="BI40" s="108">
        <v>227</v>
      </c>
      <c r="BJ40" s="108"/>
      <c r="BK40" s="111">
        <v>1</v>
      </c>
      <c r="BL40" s="111">
        <v>1</v>
      </c>
      <c r="BM40" s="108">
        <v>75</v>
      </c>
      <c r="BN40" s="108">
        <v>149.11799074525084</v>
      </c>
      <c r="BO40" s="112">
        <v>932062</v>
      </c>
      <c r="BP40" s="112">
        <v>300000</v>
      </c>
      <c r="BQ40" s="112">
        <v>612278.47</v>
      </c>
      <c r="BR40" s="112" t="s">
        <v>1297</v>
      </c>
      <c r="BS40" s="112">
        <v>0</v>
      </c>
      <c r="BT40" s="112">
        <v>0</v>
      </c>
      <c r="BU40" s="113" t="s">
        <v>1297</v>
      </c>
      <c r="BV40" s="108">
        <v>0</v>
      </c>
      <c r="BW40" s="117">
        <v>0</v>
      </c>
      <c r="BX40" s="117">
        <v>13.5</v>
      </c>
      <c r="BY40" s="117"/>
      <c r="BZ40" s="117">
        <v>101</v>
      </c>
      <c r="CA40" s="117"/>
      <c r="CB40" s="202">
        <v>4.8099999999999996</v>
      </c>
      <c r="CC40" s="117">
        <v>1</v>
      </c>
      <c r="CD40" s="108">
        <v>133.69</v>
      </c>
      <c r="CE40" s="114">
        <v>133</v>
      </c>
      <c r="CF40" s="115">
        <v>2800</v>
      </c>
      <c r="CG40" s="116"/>
      <c r="CI40" s="119">
        <v>1</v>
      </c>
      <c r="CJ40" s="119">
        <v>0</v>
      </c>
      <c r="CK40" s="119">
        <v>1</v>
      </c>
      <c r="CL40" s="119">
        <v>1</v>
      </c>
      <c r="CM40" s="119">
        <v>0</v>
      </c>
      <c r="CN40" s="119">
        <v>3</v>
      </c>
      <c r="CO40" s="119">
        <v>1</v>
      </c>
      <c r="CP40" s="119">
        <v>0</v>
      </c>
      <c r="CQ40" s="119">
        <v>1</v>
      </c>
      <c r="CR40" s="119">
        <v>3</v>
      </c>
      <c r="CT40" s="127">
        <v>0</v>
      </c>
      <c r="CU40" s="128"/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14.999999999999998</v>
      </c>
      <c r="DL40" s="118">
        <v>0</v>
      </c>
      <c r="DM40" s="118">
        <v>0</v>
      </c>
      <c r="DO40" s="197">
        <v>0</v>
      </c>
      <c r="DP40" s="197">
        <v>0</v>
      </c>
      <c r="DQ40" s="198">
        <v>240.5</v>
      </c>
      <c r="DR40" s="197">
        <v>989176.5</v>
      </c>
      <c r="DS40" s="197">
        <v>989176.5</v>
      </c>
      <c r="DT40" s="200">
        <v>4.8099999999999996</v>
      </c>
      <c r="DU40" s="118">
        <v>19783.53</v>
      </c>
    </row>
    <row r="41" spans="1:125" s="118" customFormat="1" ht="33" customHeight="1" thickBot="1">
      <c r="A41" s="22">
        <v>30</v>
      </c>
      <c r="B41" s="80" t="s">
        <v>425</v>
      </c>
      <c r="C41" s="80">
        <v>0</v>
      </c>
      <c r="D41" s="80" t="s">
        <v>1011</v>
      </c>
      <c r="E41" s="80" t="s">
        <v>1012</v>
      </c>
      <c r="F41" s="103" t="s">
        <v>236</v>
      </c>
      <c r="G41" s="80" t="s">
        <v>1068</v>
      </c>
      <c r="H41" s="104">
        <v>45441</v>
      </c>
      <c r="I41" s="105">
        <v>202</v>
      </c>
      <c r="J41" s="106">
        <v>26</v>
      </c>
      <c r="K41" s="106">
        <v>0</v>
      </c>
      <c r="L41" s="106">
        <v>0</v>
      </c>
      <c r="M41" s="106">
        <v>0</v>
      </c>
      <c r="N41" s="106">
        <v>26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80">
        <v>0</v>
      </c>
      <c r="U41" s="80">
        <v>0</v>
      </c>
      <c r="V41" s="106"/>
      <c r="W41" s="107">
        <v>0</v>
      </c>
      <c r="X41" s="107">
        <v>0</v>
      </c>
      <c r="Y41" s="107"/>
      <c r="Z41" s="107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202</v>
      </c>
      <c r="AH41" s="108">
        <v>202</v>
      </c>
      <c r="AI41" s="107"/>
      <c r="AJ41" s="107">
        <v>202</v>
      </c>
      <c r="AK41" s="107"/>
      <c r="AL41" s="109">
        <v>10</v>
      </c>
      <c r="AM41" s="107">
        <v>7</v>
      </c>
      <c r="AN41" s="107">
        <v>0</v>
      </c>
      <c r="AO41" s="107">
        <v>0</v>
      </c>
      <c r="AP41" s="107">
        <v>0</v>
      </c>
      <c r="AQ41" s="107">
        <v>0</v>
      </c>
      <c r="AR41" s="107">
        <v>14.999999999999998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8">
        <v>227</v>
      </c>
      <c r="AY41" s="108"/>
      <c r="AZ41" s="110">
        <v>45441</v>
      </c>
      <c r="BA41" s="110">
        <v>43251</v>
      </c>
      <c r="BB41" s="111" t="e">
        <v>#NUM!</v>
      </c>
      <c r="BC41" s="111" t="e">
        <v>#NUM!</v>
      </c>
      <c r="BD41" s="111" t="e">
        <v>#NUM!</v>
      </c>
      <c r="BE41" s="117">
        <v>0</v>
      </c>
      <c r="BF41" s="117"/>
      <c r="BG41" s="117"/>
      <c r="BH41" s="108">
        <v>0</v>
      </c>
      <c r="BI41" s="108">
        <v>227</v>
      </c>
      <c r="BJ41" s="108"/>
      <c r="BK41" s="111">
        <v>0</v>
      </c>
      <c r="BL41" s="111">
        <v>0</v>
      </c>
      <c r="BM41" s="108">
        <v>0</v>
      </c>
      <c r="BN41" s="108">
        <v>221.91079858256211</v>
      </c>
      <c r="BO41" s="112">
        <v>932062</v>
      </c>
      <c r="BP41" s="112">
        <v>0</v>
      </c>
      <c r="BQ41" s="112">
        <v>911165.73898000002</v>
      </c>
      <c r="BR41" s="112" t="s">
        <v>1297</v>
      </c>
      <c r="BS41" s="112">
        <v>0</v>
      </c>
      <c r="BT41" s="112">
        <v>0</v>
      </c>
      <c r="BU41" s="113" t="s">
        <v>1297</v>
      </c>
      <c r="BV41" s="108">
        <v>0</v>
      </c>
      <c r="BW41" s="117">
        <v>13.527000000000001</v>
      </c>
      <c r="BX41" s="117">
        <v>13.5</v>
      </c>
      <c r="BY41" s="117"/>
      <c r="BZ41" s="117">
        <v>101</v>
      </c>
      <c r="CA41" s="117"/>
      <c r="CB41" s="202">
        <v>5.08</v>
      </c>
      <c r="CC41" s="117">
        <v>1</v>
      </c>
      <c r="CD41" s="108">
        <v>146.94999999999999</v>
      </c>
      <c r="CE41" s="114">
        <v>146</v>
      </c>
      <c r="CF41" s="115">
        <v>3800</v>
      </c>
      <c r="CG41" s="116"/>
      <c r="CI41" s="119">
        <v>1</v>
      </c>
      <c r="CJ41" s="119">
        <v>0</v>
      </c>
      <c r="CK41" s="119">
        <v>2</v>
      </c>
      <c r="CL41" s="119">
        <v>0</v>
      </c>
      <c r="CM41" s="119">
        <v>1</v>
      </c>
      <c r="CN41" s="119">
        <v>1</v>
      </c>
      <c r="CO41" s="119">
        <v>1</v>
      </c>
      <c r="CP41" s="119">
        <v>1</v>
      </c>
      <c r="CQ41" s="119">
        <v>1</v>
      </c>
      <c r="CR41" s="119">
        <v>3</v>
      </c>
      <c r="CT41" s="127">
        <v>0</v>
      </c>
      <c r="CU41" s="128"/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8"/>
      <c r="DD41" s="128"/>
      <c r="DE41" s="128"/>
      <c r="DF41" s="129"/>
      <c r="DH41" s="80">
        <v>0</v>
      </c>
      <c r="DI41" s="80">
        <v>0</v>
      </c>
      <c r="DJ41" s="80">
        <v>0</v>
      </c>
      <c r="DK41" s="191">
        <v>14.999999999999998</v>
      </c>
      <c r="DL41" s="118">
        <v>0</v>
      </c>
      <c r="DM41" s="118">
        <v>0</v>
      </c>
      <c r="DO41" s="197">
        <v>0</v>
      </c>
      <c r="DP41" s="197">
        <v>0</v>
      </c>
      <c r="DQ41" s="198">
        <v>254.02699999999999</v>
      </c>
      <c r="DR41" s="197">
        <v>1044813.051</v>
      </c>
      <c r="DS41" s="197">
        <v>1044813.051</v>
      </c>
      <c r="DT41" s="200">
        <v>5.08</v>
      </c>
      <c r="DU41" s="118">
        <v>20896.261020000002</v>
      </c>
    </row>
    <row r="42" spans="1:125" s="118" customFormat="1" ht="33" customHeight="1" thickBot="1">
      <c r="A42" s="22">
        <v>31</v>
      </c>
      <c r="B42" s="80" t="s">
        <v>426</v>
      </c>
      <c r="C42" s="80" t="s">
        <v>1288</v>
      </c>
      <c r="D42" s="80" t="s">
        <v>1013</v>
      </c>
      <c r="E42" s="80" t="s">
        <v>1014</v>
      </c>
      <c r="F42" s="103" t="s">
        <v>236</v>
      </c>
      <c r="G42" s="80" t="s">
        <v>1068</v>
      </c>
      <c r="H42" s="104">
        <v>45444</v>
      </c>
      <c r="I42" s="105">
        <v>204</v>
      </c>
      <c r="J42" s="106">
        <v>26</v>
      </c>
      <c r="K42" s="106">
        <v>0</v>
      </c>
      <c r="L42" s="106">
        <v>0</v>
      </c>
      <c r="M42" s="106">
        <v>0</v>
      </c>
      <c r="N42" s="106">
        <v>26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80">
        <v>0</v>
      </c>
      <c r="U42" s="80">
        <v>0</v>
      </c>
      <c r="V42" s="106"/>
      <c r="W42" s="107">
        <v>0</v>
      </c>
      <c r="X42" s="107">
        <v>0</v>
      </c>
      <c r="Y42" s="107"/>
      <c r="Z42" s="107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204</v>
      </c>
      <c r="AH42" s="108">
        <v>204</v>
      </c>
      <c r="AI42" s="107"/>
      <c r="AJ42" s="107">
        <v>204</v>
      </c>
      <c r="AK42" s="107"/>
      <c r="AL42" s="109">
        <v>10</v>
      </c>
      <c r="AM42" s="107">
        <v>7</v>
      </c>
      <c r="AN42" s="107">
        <v>0</v>
      </c>
      <c r="AO42" s="107">
        <v>0</v>
      </c>
      <c r="AP42" s="107">
        <v>0</v>
      </c>
      <c r="AQ42" s="107">
        <v>0</v>
      </c>
      <c r="AR42" s="107">
        <v>14.999999999999998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8">
        <v>229</v>
      </c>
      <c r="AY42" s="108"/>
      <c r="AZ42" s="110">
        <v>45444</v>
      </c>
      <c r="BA42" s="110">
        <v>43251</v>
      </c>
      <c r="BB42" s="111" t="e">
        <v>#NUM!</v>
      </c>
      <c r="BC42" s="111" t="e">
        <v>#NUM!</v>
      </c>
      <c r="BD42" s="111" t="e">
        <v>#NUM!</v>
      </c>
      <c r="BE42" s="117">
        <v>0</v>
      </c>
      <c r="BF42" s="117"/>
      <c r="BG42" s="117"/>
      <c r="BH42" s="108">
        <v>32</v>
      </c>
      <c r="BI42" s="108">
        <v>261</v>
      </c>
      <c r="BJ42" s="108"/>
      <c r="BK42" s="111">
        <v>0</v>
      </c>
      <c r="BL42" s="111">
        <v>0</v>
      </c>
      <c r="BM42" s="108">
        <v>0</v>
      </c>
      <c r="BN42" s="108">
        <v>255.76562054067219</v>
      </c>
      <c r="BO42" s="112">
        <v>1073719</v>
      </c>
      <c r="BP42" s="112">
        <v>0</v>
      </c>
      <c r="BQ42" s="112">
        <v>1050173.63794</v>
      </c>
      <c r="BR42" s="112" t="s">
        <v>1297</v>
      </c>
      <c r="BS42" s="112">
        <v>0</v>
      </c>
      <c r="BT42" s="112">
        <v>0</v>
      </c>
      <c r="BU42" s="113" t="s">
        <v>1297</v>
      </c>
      <c r="BV42" s="108">
        <v>0</v>
      </c>
      <c r="BW42" s="117">
        <v>11.231000000000002</v>
      </c>
      <c r="BX42" s="117">
        <v>13.5</v>
      </c>
      <c r="BY42" s="117"/>
      <c r="BZ42" s="117">
        <v>102</v>
      </c>
      <c r="CA42" s="117"/>
      <c r="CB42" s="202">
        <v>5.72</v>
      </c>
      <c r="CC42" s="117">
        <v>1</v>
      </c>
      <c r="CD42" s="108">
        <v>177.01</v>
      </c>
      <c r="CE42" s="114">
        <v>177</v>
      </c>
      <c r="CF42" s="115">
        <v>0</v>
      </c>
      <c r="CG42" s="116"/>
      <c r="CI42" s="119">
        <v>1</v>
      </c>
      <c r="CJ42" s="119">
        <v>1</v>
      </c>
      <c r="CK42" s="119">
        <v>1</v>
      </c>
      <c r="CL42" s="119">
        <v>0</v>
      </c>
      <c r="CM42" s="119">
        <v>1</v>
      </c>
      <c r="CN42" s="119">
        <v>2</v>
      </c>
      <c r="CO42" s="119">
        <v>0</v>
      </c>
      <c r="CP42" s="119">
        <v>0</v>
      </c>
      <c r="CQ42" s="119">
        <v>0</v>
      </c>
      <c r="CR42" s="119">
        <v>0</v>
      </c>
      <c r="CT42" s="127">
        <v>0</v>
      </c>
      <c r="CU42" s="128"/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8"/>
      <c r="DD42" s="128"/>
      <c r="DE42" s="128"/>
      <c r="DF42" s="129"/>
      <c r="DH42" s="80">
        <v>0</v>
      </c>
      <c r="DI42" s="80">
        <v>0.5</v>
      </c>
      <c r="DJ42" s="80">
        <v>0</v>
      </c>
      <c r="DK42" s="191">
        <v>14.999999999999998</v>
      </c>
      <c r="DL42" s="118">
        <v>0</v>
      </c>
      <c r="DM42" s="118">
        <v>0</v>
      </c>
      <c r="DO42" s="197">
        <v>0</v>
      </c>
      <c r="DP42" s="197">
        <v>0.5</v>
      </c>
      <c r="DQ42" s="198">
        <v>286.23099999999999</v>
      </c>
      <c r="DR42" s="197">
        <v>1177268.1029999999</v>
      </c>
      <c r="DS42" s="197">
        <v>1177268.1029999999</v>
      </c>
      <c r="DT42" s="200">
        <v>5.72</v>
      </c>
      <c r="DU42" s="118">
        <v>23545.362059999999</v>
      </c>
    </row>
    <row r="43" spans="1:125" s="118" customFormat="1" ht="33" customHeight="1" thickBot="1">
      <c r="A43" s="22">
        <v>32</v>
      </c>
      <c r="B43" s="80" t="s">
        <v>427</v>
      </c>
      <c r="C43" s="80" t="s">
        <v>1292</v>
      </c>
      <c r="D43" s="80" t="s">
        <v>1031</v>
      </c>
      <c r="E43" s="80" t="s">
        <v>1032</v>
      </c>
      <c r="F43" s="103" t="s">
        <v>236</v>
      </c>
      <c r="G43" s="80" t="s">
        <v>1068</v>
      </c>
      <c r="H43" s="104">
        <v>45474</v>
      </c>
      <c r="I43" s="105">
        <v>204</v>
      </c>
      <c r="J43" s="106">
        <v>26</v>
      </c>
      <c r="K43" s="106">
        <v>2</v>
      </c>
      <c r="L43" s="106">
        <v>0</v>
      </c>
      <c r="M43" s="106">
        <v>0</v>
      </c>
      <c r="N43" s="106">
        <v>24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80">
        <v>0</v>
      </c>
      <c r="U43" s="80">
        <v>0</v>
      </c>
      <c r="V43" s="106"/>
      <c r="W43" s="107">
        <v>0</v>
      </c>
      <c r="X43" s="107">
        <v>0</v>
      </c>
      <c r="Y43" s="107"/>
      <c r="Z43" s="107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188.30769230769229</v>
      </c>
      <c r="AH43" s="108">
        <v>188.30769230769229</v>
      </c>
      <c r="AI43" s="107"/>
      <c r="AJ43" s="107">
        <v>188.30769230769229</v>
      </c>
      <c r="AK43" s="107"/>
      <c r="AL43" s="109">
        <v>10</v>
      </c>
      <c r="AM43" s="107">
        <v>6.4615384615384617</v>
      </c>
      <c r="AN43" s="107">
        <v>0</v>
      </c>
      <c r="AO43" s="107">
        <v>0</v>
      </c>
      <c r="AP43" s="107">
        <v>0</v>
      </c>
      <c r="AQ43" s="107">
        <v>0</v>
      </c>
      <c r="AR43" s="107">
        <v>13.846153846153845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8">
        <v>212.15384615384613</v>
      </c>
      <c r="AY43" s="108"/>
      <c r="AZ43" s="110">
        <v>45474</v>
      </c>
      <c r="BA43" s="110">
        <v>43251</v>
      </c>
      <c r="BB43" s="111" t="e">
        <v>#NUM!</v>
      </c>
      <c r="BC43" s="111" t="e">
        <v>#NUM!</v>
      </c>
      <c r="BD43" s="111" t="e">
        <v>#NUM!</v>
      </c>
      <c r="BE43" s="117">
        <v>0</v>
      </c>
      <c r="BF43" s="117"/>
      <c r="BG43" s="117"/>
      <c r="BH43" s="108">
        <v>12</v>
      </c>
      <c r="BI43" s="108">
        <v>224.15</v>
      </c>
      <c r="BJ43" s="108"/>
      <c r="BK43" s="111" t="s">
        <v>525</v>
      </c>
      <c r="BL43" s="111">
        <v>1</v>
      </c>
      <c r="BM43" s="108">
        <v>75</v>
      </c>
      <c r="BN43" s="108">
        <v>146.34512201656113</v>
      </c>
      <c r="BO43" s="112">
        <v>920359.9</v>
      </c>
      <c r="BP43" s="112">
        <v>300000</v>
      </c>
      <c r="BQ43" s="112">
        <v>600893.071</v>
      </c>
      <c r="BR43" s="112" t="s">
        <v>1297</v>
      </c>
      <c r="BS43" s="112">
        <v>0</v>
      </c>
      <c r="BT43" s="112">
        <v>0</v>
      </c>
      <c r="BU43" s="113" t="s">
        <v>1297</v>
      </c>
      <c r="BV43" s="108">
        <v>0</v>
      </c>
      <c r="BW43" s="117">
        <v>0</v>
      </c>
      <c r="BX43" s="117">
        <v>12.5</v>
      </c>
      <c r="BY43" s="117"/>
      <c r="BZ43" s="117">
        <v>94.15</v>
      </c>
      <c r="CA43" s="117"/>
      <c r="CB43" s="202">
        <v>4.7300000000000004</v>
      </c>
      <c r="CC43" s="117">
        <v>1</v>
      </c>
      <c r="CD43" s="108">
        <v>136.77000000000001</v>
      </c>
      <c r="CE43" s="114">
        <v>136</v>
      </c>
      <c r="CF43" s="115">
        <v>3100</v>
      </c>
      <c r="CG43" s="116"/>
      <c r="CI43" s="119">
        <v>1</v>
      </c>
      <c r="CJ43" s="119">
        <v>0</v>
      </c>
      <c r="CK43" s="119">
        <v>1</v>
      </c>
      <c r="CL43" s="119">
        <v>1</v>
      </c>
      <c r="CM43" s="119">
        <v>1</v>
      </c>
      <c r="CN43" s="119">
        <v>1</v>
      </c>
      <c r="CO43" s="119">
        <v>1</v>
      </c>
      <c r="CP43" s="119">
        <v>1</v>
      </c>
      <c r="CQ43" s="119">
        <v>0</v>
      </c>
      <c r="CR43" s="119">
        <v>1</v>
      </c>
      <c r="CT43" s="127">
        <v>0</v>
      </c>
      <c r="CU43" s="128"/>
      <c r="CV43" s="129">
        <v>0</v>
      </c>
      <c r="CW43" s="129" t="s">
        <v>527</v>
      </c>
      <c r="CX43" s="129">
        <v>0</v>
      </c>
      <c r="CY43" s="129">
        <v>0</v>
      </c>
      <c r="CZ43" s="129">
        <v>0</v>
      </c>
      <c r="DA43" s="129">
        <v>0</v>
      </c>
      <c r="DB43" s="129">
        <v>0</v>
      </c>
      <c r="DC43" s="128">
        <v>0</v>
      </c>
      <c r="DD43" s="128"/>
      <c r="DE43" s="128"/>
      <c r="DF43" s="129"/>
      <c r="DH43" s="80">
        <v>0</v>
      </c>
      <c r="DI43" s="80">
        <v>0</v>
      </c>
      <c r="DJ43" s="80">
        <v>0</v>
      </c>
      <c r="DK43" s="191">
        <v>13.846153846153845</v>
      </c>
      <c r="DL43" s="118">
        <v>0</v>
      </c>
      <c r="DM43" s="118">
        <v>0</v>
      </c>
      <c r="DO43" s="197">
        <v>0</v>
      </c>
      <c r="DP43" s="197">
        <v>0</v>
      </c>
      <c r="DQ43" s="198">
        <v>236.65</v>
      </c>
      <c r="DR43" s="197">
        <v>973341.45000000007</v>
      </c>
      <c r="DS43" s="197">
        <v>973341.45000000007</v>
      </c>
      <c r="DT43" s="200">
        <v>4.7300000000000004</v>
      </c>
      <c r="DU43" s="118">
        <v>19466.829000000002</v>
      </c>
    </row>
    <row r="44" spans="1:125" s="118" customFormat="1" ht="33" customHeight="1" thickBot="1">
      <c r="A44" s="22">
        <v>33</v>
      </c>
      <c r="B44" s="80" t="s">
        <v>535</v>
      </c>
      <c r="C44" s="80">
        <v>0</v>
      </c>
      <c r="D44" s="80" t="s">
        <v>1051</v>
      </c>
      <c r="E44" s="80" t="s">
        <v>1052</v>
      </c>
      <c r="F44" s="103" t="s">
        <v>236</v>
      </c>
      <c r="G44" s="80" t="s">
        <v>224</v>
      </c>
      <c r="H44" s="104">
        <v>45502</v>
      </c>
      <c r="I44" s="105">
        <v>202</v>
      </c>
      <c r="J44" s="106">
        <v>26</v>
      </c>
      <c r="K44" s="106">
        <v>0</v>
      </c>
      <c r="L44" s="106">
        <v>0</v>
      </c>
      <c r="M44" s="106">
        <v>0</v>
      </c>
      <c r="N44" s="106">
        <v>3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80">
        <v>0</v>
      </c>
      <c r="U44" s="80">
        <v>0</v>
      </c>
      <c r="V44" s="106"/>
      <c r="W44" s="107">
        <v>0</v>
      </c>
      <c r="X44" s="107">
        <v>0</v>
      </c>
      <c r="Y44" s="107"/>
      <c r="Z44" s="107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23.307692307692307</v>
      </c>
      <c r="AH44" s="108">
        <v>23.307692307692307</v>
      </c>
      <c r="AI44" s="107"/>
      <c r="AJ44" s="107">
        <v>23.307692307692307</v>
      </c>
      <c r="AK44" s="107"/>
      <c r="AL44" s="109">
        <v>5</v>
      </c>
      <c r="AM44" s="107">
        <v>0.80769230769230771</v>
      </c>
      <c r="AN44" s="107">
        <v>0</v>
      </c>
      <c r="AO44" s="107">
        <v>0</v>
      </c>
      <c r="AP44" s="107">
        <v>0</v>
      </c>
      <c r="AQ44" s="107">
        <v>0</v>
      </c>
      <c r="AR44" s="107">
        <v>1.7307692307692306</v>
      </c>
      <c r="AS44" s="107">
        <v>0</v>
      </c>
      <c r="AT44" s="107">
        <v>0</v>
      </c>
      <c r="AU44" s="107">
        <v>0</v>
      </c>
      <c r="AV44" s="107">
        <v>0</v>
      </c>
      <c r="AW44" s="107">
        <v>0</v>
      </c>
      <c r="AX44" s="108">
        <v>30.038461538461537</v>
      </c>
      <c r="AY44" s="108"/>
      <c r="AZ44" s="110">
        <v>45502</v>
      </c>
      <c r="BA44" s="110">
        <v>43251</v>
      </c>
      <c r="BB44" s="111" t="e">
        <v>#NUM!</v>
      </c>
      <c r="BC44" s="111" t="e">
        <v>#NUM!</v>
      </c>
      <c r="BD44" s="111" t="e">
        <v>#NUM!</v>
      </c>
      <c r="BE44" s="117">
        <v>0</v>
      </c>
      <c r="BF44" s="117"/>
      <c r="BG44" s="117"/>
      <c r="BH44" s="108">
        <v>0</v>
      </c>
      <c r="BI44" s="108">
        <v>30.04</v>
      </c>
      <c r="BJ44" s="108"/>
      <c r="BK44" s="111">
        <v>1</v>
      </c>
      <c r="BL44" s="111">
        <v>1</v>
      </c>
      <c r="BM44" s="108">
        <v>75</v>
      </c>
      <c r="BN44" s="108">
        <v>-44.972177301509987</v>
      </c>
      <c r="BO44" s="112">
        <v>123344.23999999999</v>
      </c>
      <c r="BP44" s="112">
        <v>300000</v>
      </c>
      <c r="BQ44" s="112">
        <v>-184655.76</v>
      </c>
      <c r="BR44" s="112" t="s">
        <v>1297</v>
      </c>
      <c r="BS44" s="112">
        <v>0</v>
      </c>
      <c r="BT44" s="112">
        <v>0</v>
      </c>
      <c r="BU44" s="113" t="s">
        <v>1297</v>
      </c>
      <c r="BV44" s="108">
        <v>0</v>
      </c>
      <c r="BW44" s="117">
        <v>0</v>
      </c>
      <c r="BX44" s="117">
        <v>1.5</v>
      </c>
      <c r="BY44" s="117"/>
      <c r="BZ44" s="117">
        <v>0</v>
      </c>
      <c r="CA44" s="117"/>
      <c r="CB44" s="202">
        <v>1.94</v>
      </c>
      <c r="CC44" s="117">
        <v>1</v>
      </c>
      <c r="CD44" s="108">
        <v>28.6</v>
      </c>
      <c r="CE44" s="114">
        <v>28</v>
      </c>
      <c r="CF44" s="115">
        <v>2400</v>
      </c>
      <c r="CG44" s="116"/>
      <c r="CI44" s="119">
        <v>0</v>
      </c>
      <c r="CJ44" s="119">
        <v>0</v>
      </c>
      <c r="CK44" s="119">
        <v>1</v>
      </c>
      <c r="CL44" s="119">
        <v>0</v>
      </c>
      <c r="CM44" s="119">
        <v>1</v>
      </c>
      <c r="CN44" s="119">
        <v>3</v>
      </c>
      <c r="CO44" s="119">
        <v>1</v>
      </c>
      <c r="CP44" s="119">
        <v>0</v>
      </c>
      <c r="CQ44" s="119">
        <v>0</v>
      </c>
      <c r="CR44" s="119">
        <v>4</v>
      </c>
      <c r="CT44" s="127">
        <v>0</v>
      </c>
      <c r="CU44" s="128"/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8">
        <v>23</v>
      </c>
      <c r="DD44" s="128"/>
      <c r="DE44" s="128"/>
      <c r="DF44" s="129"/>
      <c r="DH44" s="80">
        <v>0</v>
      </c>
      <c r="DI44" s="80">
        <v>0</v>
      </c>
      <c r="DJ44" s="80">
        <v>0</v>
      </c>
      <c r="DK44" s="191">
        <v>1.7307692307692306</v>
      </c>
      <c r="DL44" s="118">
        <v>0</v>
      </c>
      <c r="DM44" s="118">
        <v>0</v>
      </c>
      <c r="DO44" s="197">
        <v>0</v>
      </c>
      <c r="DP44" s="197">
        <v>0</v>
      </c>
      <c r="DQ44" s="198">
        <v>31.54</v>
      </c>
      <c r="DR44" s="197">
        <v>129724.01999999999</v>
      </c>
      <c r="DS44" s="197">
        <v>400000</v>
      </c>
      <c r="DT44" s="200">
        <v>1.94</v>
      </c>
      <c r="DU44" s="118">
        <v>8000</v>
      </c>
    </row>
    <row r="45" spans="1:125" s="118" customFormat="1" ht="33" customHeight="1" thickBot="1">
      <c r="A45" s="22">
        <v>34</v>
      </c>
      <c r="B45" s="80" t="s">
        <v>536</v>
      </c>
      <c r="C45" s="80">
        <v>0</v>
      </c>
      <c r="D45" s="80" t="s">
        <v>1053</v>
      </c>
      <c r="E45" s="80" t="s">
        <v>1054</v>
      </c>
      <c r="F45" s="103" t="s">
        <v>236</v>
      </c>
      <c r="G45" s="80" t="s">
        <v>224</v>
      </c>
      <c r="H45" s="104">
        <v>45502</v>
      </c>
      <c r="I45" s="105">
        <v>202</v>
      </c>
      <c r="J45" s="106">
        <v>26</v>
      </c>
      <c r="K45" s="106">
        <v>0</v>
      </c>
      <c r="L45" s="106">
        <v>0</v>
      </c>
      <c r="M45" s="106">
        <v>0</v>
      </c>
      <c r="N45" s="106">
        <v>3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80">
        <v>0</v>
      </c>
      <c r="U45" s="80">
        <v>0</v>
      </c>
      <c r="V45" s="106"/>
      <c r="W45" s="107">
        <v>0</v>
      </c>
      <c r="X45" s="107">
        <v>0</v>
      </c>
      <c r="Y45" s="107"/>
      <c r="Z45" s="107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23.307692307692307</v>
      </c>
      <c r="AH45" s="108">
        <v>23.307692307692307</v>
      </c>
      <c r="AI45" s="107"/>
      <c r="AJ45" s="107">
        <v>23.307692307692307</v>
      </c>
      <c r="AK45" s="107"/>
      <c r="AL45" s="109">
        <v>5</v>
      </c>
      <c r="AM45" s="107">
        <v>0.80769230769230771</v>
      </c>
      <c r="AN45" s="107">
        <v>0</v>
      </c>
      <c r="AO45" s="107">
        <v>0</v>
      </c>
      <c r="AP45" s="107">
        <v>0</v>
      </c>
      <c r="AQ45" s="107">
        <v>0</v>
      </c>
      <c r="AR45" s="107">
        <v>1.7307692307692306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8">
        <v>30.038461538461537</v>
      </c>
      <c r="AY45" s="108"/>
      <c r="AZ45" s="110">
        <v>45502</v>
      </c>
      <c r="BA45" s="110">
        <v>43251</v>
      </c>
      <c r="BB45" s="111" t="e">
        <v>#NUM!</v>
      </c>
      <c r="BC45" s="111" t="e">
        <v>#NUM!</v>
      </c>
      <c r="BD45" s="111" t="e">
        <v>#NUM!</v>
      </c>
      <c r="BE45" s="117">
        <v>0</v>
      </c>
      <c r="BF45" s="117"/>
      <c r="BG45" s="117"/>
      <c r="BH45" s="108">
        <v>0</v>
      </c>
      <c r="BI45" s="108">
        <v>30.04</v>
      </c>
      <c r="BJ45" s="108"/>
      <c r="BK45" s="111">
        <v>0</v>
      </c>
      <c r="BL45" s="111">
        <v>0</v>
      </c>
      <c r="BM45" s="108">
        <v>0</v>
      </c>
      <c r="BN45" s="108">
        <v>28.091631758402336</v>
      </c>
      <c r="BO45" s="112">
        <v>123344.23999999999</v>
      </c>
      <c r="BP45" s="112">
        <v>0</v>
      </c>
      <c r="BQ45" s="112">
        <v>115344.23999999999</v>
      </c>
      <c r="BR45" s="112" t="s">
        <v>1297</v>
      </c>
      <c r="BS45" s="112">
        <v>0</v>
      </c>
      <c r="BT45" s="112">
        <v>0</v>
      </c>
      <c r="BU45" s="113" t="s">
        <v>1297</v>
      </c>
      <c r="BV45" s="108">
        <v>0</v>
      </c>
      <c r="BW45" s="117">
        <v>0</v>
      </c>
      <c r="BX45" s="117">
        <v>1.5</v>
      </c>
      <c r="BY45" s="117"/>
      <c r="BZ45" s="117">
        <v>0</v>
      </c>
      <c r="CA45" s="117"/>
      <c r="CB45" s="202">
        <v>1.94</v>
      </c>
      <c r="CC45" s="117">
        <v>1</v>
      </c>
      <c r="CD45" s="108">
        <v>28.6</v>
      </c>
      <c r="CE45" s="114">
        <v>28</v>
      </c>
      <c r="CF45" s="115">
        <v>2400</v>
      </c>
      <c r="CG45" s="116"/>
      <c r="CI45" s="119">
        <v>0</v>
      </c>
      <c r="CJ45" s="119">
        <v>0</v>
      </c>
      <c r="CK45" s="119">
        <v>1</v>
      </c>
      <c r="CL45" s="119">
        <v>0</v>
      </c>
      <c r="CM45" s="119">
        <v>1</v>
      </c>
      <c r="CN45" s="119">
        <v>3</v>
      </c>
      <c r="CO45" s="119">
        <v>1</v>
      </c>
      <c r="CP45" s="119">
        <v>0</v>
      </c>
      <c r="CQ45" s="119">
        <v>0</v>
      </c>
      <c r="CR45" s="119">
        <v>4</v>
      </c>
      <c r="CT45" s="127">
        <v>0</v>
      </c>
      <c r="CU45" s="128"/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8">
        <v>23</v>
      </c>
      <c r="DD45" s="128"/>
      <c r="DE45" s="128"/>
      <c r="DF45" s="129"/>
      <c r="DH45" s="80">
        <v>0</v>
      </c>
      <c r="DI45" s="80">
        <v>0</v>
      </c>
      <c r="DJ45" s="80">
        <v>0</v>
      </c>
      <c r="DK45" s="191">
        <v>1.7307692307692306</v>
      </c>
      <c r="DL45" s="118">
        <v>0</v>
      </c>
      <c r="DM45" s="118">
        <v>0</v>
      </c>
      <c r="DO45" s="197">
        <v>0</v>
      </c>
      <c r="DP45" s="197">
        <v>0</v>
      </c>
      <c r="DQ45" s="198">
        <v>31.54</v>
      </c>
      <c r="DR45" s="197">
        <v>129724.01999999999</v>
      </c>
      <c r="DS45" s="197">
        <v>400000</v>
      </c>
      <c r="DT45" s="200">
        <v>1.94</v>
      </c>
      <c r="DU45" s="118">
        <v>8000</v>
      </c>
    </row>
    <row r="46" spans="1:125" s="124" customFormat="1" ht="38.25" customHeight="1" thickBot="1">
      <c r="A46" s="120"/>
      <c r="B46" s="121"/>
      <c r="C46" s="121"/>
      <c r="D46" s="122"/>
      <c r="E46" s="122"/>
      <c r="F46" s="123"/>
      <c r="G46" s="123"/>
      <c r="H46" s="123"/>
      <c r="I46" s="123"/>
      <c r="J46" s="123"/>
      <c r="K46" s="5">
        <f>SUM(K12:K45)</f>
        <v>21</v>
      </c>
      <c r="L46" s="5">
        <f>SUM(L12:L45)</f>
        <v>0</v>
      </c>
      <c r="M46" s="5">
        <f>SUM(M12:M45)</f>
        <v>0</v>
      </c>
      <c r="N46" s="5"/>
      <c r="O46" s="5">
        <f>SUM(O12:O45)</f>
        <v>9.5</v>
      </c>
      <c r="P46" s="5">
        <f>SUM(P12:P45)</f>
        <v>0</v>
      </c>
      <c r="Q46" s="5"/>
      <c r="R46" s="5">
        <f>SUM(R12:R45)</f>
        <v>0</v>
      </c>
      <c r="S46" s="54">
        <f>SUM(S12:S45)</f>
        <v>0</v>
      </c>
      <c r="T46" s="5">
        <f>SUM(T12:T45)</f>
        <v>0</v>
      </c>
      <c r="U46" s="5">
        <f>SUM(U12:U45)</f>
        <v>0</v>
      </c>
      <c r="V46" s="5"/>
      <c r="W46" s="7">
        <f>SUM(W12:W45)</f>
        <v>0</v>
      </c>
      <c r="X46" s="7">
        <f>SUM(X12:X45)</f>
        <v>0</v>
      </c>
      <c r="Y46" s="5"/>
      <c r="Z46" s="7">
        <f>SUM(Z12:Z45)</f>
        <v>0</v>
      </c>
      <c r="AA46" s="36"/>
      <c r="AB46" s="7">
        <f>SUM(AB12:AB45)</f>
        <v>0</v>
      </c>
      <c r="AC46" s="7">
        <f>SUM(AC12:AC45)</f>
        <v>15.692307692307692</v>
      </c>
      <c r="AD46" s="7"/>
      <c r="AE46" s="7">
        <f t="shared" ref="AE46:AL46" si="0">SUM(AE12:AE45)</f>
        <v>58.846153846153847</v>
      </c>
      <c r="AF46" s="58">
        <f t="shared" si="0"/>
        <v>0</v>
      </c>
      <c r="AG46" s="58">
        <f t="shared" si="0"/>
        <v>6327.3846153846143</v>
      </c>
      <c r="AH46" s="58">
        <f t="shared" si="0"/>
        <v>6401.9230769230762</v>
      </c>
      <c r="AI46" s="58">
        <f t="shared" si="0"/>
        <v>0</v>
      </c>
      <c r="AJ46" s="58">
        <f t="shared" si="0"/>
        <v>6401.9230769230762</v>
      </c>
      <c r="AK46" s="58">
        <f t="shared" si="0"/>
        <v>0</v>
      </c>
      <c r="AL46" s="58">
        <f t="shared" si="0"/>
        <v>330</v>
      </c>
      <c r="AM46" s="58"/>
      <c r="AN46" s="58"/>
      <c r="AO46" s="58"/>
      <c r="AP46" s="58">
        <f t="shared" ref="AP13:AP46" si="1">7/26*S46</f>
        <v>0</v>
      </c>
      <c r="AQ46" s="58">
        <f t="shared" ref="AQ13:AQ46" si="2">7/26*M46</f>
        <v>0</v>
      </c>
      <c r="AR46" s="58">
        <f>SUM(AR12:AR45)</f>
        <v>454.03846153846143</v>
      </c>
      <c r="AS46" s="58">
        <f>10/26*S46</f>
        <v>0</v>
      </c>
      <c r="AT46" s="58">
        <f>10/26*M46</f>
        <v>0</v>
      </c>
      <c r="AU46" s="58"/>
      <c r="AV46" s="58">
        <f>10/26*N46</f>
        <v>0</v>
      </c>
      <c r="AW46" s="58">
        <f>10/26*O46</f>
        <v>3.6538461538461542</v>
      </c>
      <c r="AX46" s="58">
        <f>SUM(AX12:AX45)</f>
        <v>7185.9615384615372</v>
      </c>
      <c r="AY46" s="58">
        <f>SUM(AY12:AY45)</f>
        <v>0</v>
      </c>
      <c r="AZ46" s="58"/>
      <c r="BA46" s="58"/>
      <c r="BB46" s="58"/>
      <c r="BC46" s="58"/>
      <c r="BD46" s="58"/>
      <c r="BE46" s="58">
        <f t="shared" ref="BE46:BN46" si="3">SUM(BE12:BE45)</f>
        <v>138</v>
      </c>
      <c r="BF46" s="58">
        <f t="shared" si="3"/>
        <v>0</v>
      </c>
      <c r="BG46" s="58">
        <f t="shared" si="3"/>
        <v>0</v>
      </c>
      <c r="BH46" s="58">
        <f t="shared" si="3"/>
        <v>523</v>
      </c>
      <c r="BI46" s="58">
        <f t="shared" si="3"/>
        <v>7846.9599999999991</v>
      </c>
      <c r="BJ46" s="58">
        <f t="shared" si="3"/>
        <v>0</v>
      </c>
      <c r="BK46" s="60">
        <f t="shared" si="3"/>
        <v>14</v>
      </c>
      <c r="BL46" s="60">
        <f t="shared" si="3"/>
        <v>29</v>
      </c>
      <c r="BM46" s="58">
        <f t="shared" si="3"/>
        <v>1987.5</v>
      </c>
      <c r="BN46" s="58">
        <f t="shared" si="3"/>
        <v>5747.1289941719424</v>
      </c>
      <c r="BO46" s="58"/>
      <c r="BP46" s="58"/>
      <c r="BQ46" s="58"/>
      <c r="BR46" s="58"/>
      <c r="BS46" s="58"/>
      <c r="BT46" s="58"/>
      <c r="BU46" s="58"/>
      <c r="BV46" s="58">
        <f t="shared" ref="BV46:CF46" si="4">SUM(BV12:BV45)</f>
        <v>2.5917924987822718</v>
      </c>
      <c r="BW46" s="58">
        <f t="shared" si="4"/>
        <v>471.43699999999995</v>
      </c>
      <c r="BX46" s="58">
        <f t="shared" si="4"/>
        <v>419.75</v>
      </c>
      <c r="BY46" s="58">
        <f t="shared" si="4"/>
        <v>0</v>
      </c>
      <c r="BZ46" s="58">
        <f t="shared" si="4"/>
        <v>3327.0099999999998</v>
      </c>
      <c r="CA46" s="58">
        <f t="shared" si="4"/>
        <v>0</v>
      </c>
      <c r="CB46" s="58">
        <f t="shared" si="4"/>
        <v>170.62999999999997</v>
      </c>
      <c r="CC46" s="58">
        <f t="shared" si="4"/>
        <v>34</v>
      </c>
      <c r="CD46" s="58">
        <f t="shared" si="4"/>
        <v>5203.91</v>
      </c>
      <c r="CE46" s="58">
        <f t="shared" si="4"/>
        <v>5187</v>
      </c>
      <c r="CF46" s="6">
        <f t="shared" si="4"/>
        <v>67600</v>
      </c>
      <c r="CG46" s="8"/>
      <c r="CI46" s="125">
        <f t="shared" ref="CI46:CR46" si="5">SUM(CI12:CI45)</f>
        <v>37</v>
      </c>
      <c r="CJ46" s="125">
        <f t="shared" si="5"/>
        <v>11</v>
      </c>
      <c r="CK46" s="125">
        <f t="shared" si="5"/>
        <v>33</v>
      </c>
      <c r="CL46" s="125">
        <f t="shared" si="5"/>
        <v>10</v>
      </c>
      <c r="CM46" s="125">
        <f t="shared" si="5"/>
        <v>21</v>
      </c>
      <c r="CN46" s="125">
        <f t="shared" si="5"/>
        <v>72</v>
      </c>
      <c r="CO46" s="126">
        <f t="shared" si="5"/>
        <v>19</v>
      </c>
      <c r="CP46" s="126">
        <f t="shared" si="5"/>
        <v>13</v>
      </c>
      <c r="CQ46" s="125">
        <f t="shared" si="5"/>
        <v>18</v>
      </c>
      <c r="CR46" s="125">
        <f t="shared" si="5"/>
        <v>76</v>
      </c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8"/>
      <c r="DF46" s="138"/>
      <c r="DH46" s="188"/>
      <c r="DI46" s="188"/>
      <c r="DJ46" s="188"/>
    </row>
    <row r="47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46:AW46 AS1:AW10"/>
    <dataValidation allowBlank="1" showInputMessage="1" showErrorMessage="1" prompt="សំរាប់តែអ្នកចូលតែប៉ុណ្ណោះ!!!" sqref="DC12:DE45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42"/>
  <sheetViews>
    <sheetView view="pageBreakPreview" zoomScale="80" zoomScaleNormal="90" zoomScaleSheetLayoutView="80" workbookViewId="0">
      <pane xSplit="19" ySplit="11" topLeftCell="BU12" activePane="bottomRight" state="frozen"/>
      <selection activeCell="A4" sqref="A4:CG5"/>
      <selection pane="topRight" activeCell="A4" sqref="A4:CG5"/>
      <selection pane="bottomLeft" activeCell="A4" sqref="A4:CG5"/>
      <selection pane="bottomRight" activeCell="S14" sqref="S14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204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428</v>
      </c>
      <c r="C12" s="80" t="s">
        <v>1112</v>
      </c>
      <c r="D12" s="80" t="s">
        <v>611</v>
      </c>
      <c r="E12" s="80" t="s">
        <v>612</v>
      </c>
      <c r="F12" s="103" t="s">
        <v>237</v>
      </c>
      <c r="G12" s="80" t="s">
        <v>1068</v>
      </c>
      <c r="H12" s="104">
        <v>44754</v>
      </c>
      <c r="I12" s="105">
        <v>204</v>
      </c>
      <c r="J12" s="106">
        <v>26</v>
      </c>
      <c r="K12" s="106">
        <v>0.5</v>
      </c>
      <c r="L12" s="106">
        <v>0</v>
      </c>
      <c r="M12" s="106">
        <v>0</v>
      </c>
      <c r="N12" s="106">
        <v>25.5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200.07692307692307</v>
      </c>
      <c r="AH12" s="108">
        <v>200.07692307692307</v>
      </c>
      <c r="AI12" s="107"/>
      <c r="AJ12" s="107">
        <v>200.07692307692307</v>
      </c>
      <c r="AK12" s="107"/>
      <c r="AL12" s="109">
        <v>10</v>
      </c>
      <c r="AM12" s="107">
        <v>6.865384615384615</v>
      </c>
      <c r="AN12" s="107">
        <v>0</v>
      </c>
      <c r="AO12" s="107">
        <v>0</v>
      </c>
      <c r="AP12" s="107">
        <v>0</v>
      </c>
      <c r="AQ12" s="107">
        <v>0</v>
      </c>
      <c r="AR12" s="107">
        <v>14.71153846153846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224.78846153846152</v>
      </c>
      <c r="AY12" s="108"/>
      <c r="AZ12" s="110">
        <v>44754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236.79</v>
      </c>
      <c r="BJ12" s="108"/>
      <c r="BK12" s="111">
        <v>1</v>
      </c>
      <c r="BL12" s="111">
        <v>0</v>
      </c>
      <c r="BM12" s="108">
        <v>37.5</v>
      </c>
      <c r="BN12" s="108">
        <v>194.56883279590843</v>
      </c>
      <c r="BO12" s="189">
        <v>972259.74</v>
      </c>
      <c r="BP12" s="112">
        <v>150000</v>
      </c>
      <c r="BQ12" s="189">
        <v>798899.62745999999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33.939000000000007</v>
      </c>
      <c r="BX12" s="117">
        <v>13.25</v>
      </c>
      <c r="BY12" s="117"/>
      <c r="BZ12" s="117">
        <v>98.08</v>
      </c>
      <c r="CA12" s="117"/>
      <c r="CB12" s="202">
        <v>5.67</v>
      </c>
      <c r="CC12" s="117">
        <v>1</v>
      </c>
      <c r="CD12" s="108">
        <v>179.23</v>
      </c>
      <c r="CE12" s="114">
        <v>179</v>
      </c>
      <c r="CF12" s="115">
        <v>900</v>
      </c>
      <c r="CG12" s="116"/>
      <c r="CI12" s="119">
        <v>1</v>
      </c>
      <c r="CJ12" s="119">
        <v>1</v>
      </c>
      <c r="CK12" s="119">
        <v>1</v>
      </c>
      <c r="CL12" s="119">
        <v>0</v>
      </c>
      <c r="CM12" s="119">
        <v>1</v>
      </c>
      <c r="CN12" s="119">
        <v>4</v>
      </c>
      <c r="CO12" s="119">
        <v>0</v>
      </c>
      <c r="CP12" s="119">
        <v>0</v>
      </c>
      <c r="CQ12" s="119">
        <v>1</v>
      </c>
      <c r="CR12" s="119">
        <v>4</v>
      </c>
      <c r="CT12" s="127">
        <v>0</v>
      </c>
      <c r="CU12" s="128"/>
      <c r="CV12" s="129">
        <v>0</v>
      </c>
      <c r="CW12" s="129" t="s">
        <v>524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14.71153846153846</v>
      </c>
      <c r="DL12" s="118">
        <v>0</v>
      </c>
      <c r="DM12" s="118">
        <v>0</v>
      </c>
      <c r="DO12" s="197">
        <v>0</v>
      </c>
      <c r="DP12" s="197">
        <v>0</v>
      </c>
      <c r="DQ12" s="198">
        <v>283.97899999999998</v>
      </c>
      <c r="DR12" s="197">
        <v>1168005.6269999999</v>
      </c>
      <c r="DS12" s="197">
        <v>1168005.6269999999</v>
      </c>
      <c r="DT12" s="200">
        <v>5.67</v>
      </c>
      <c r="DU12" s="118">
        <v>23360.112539999998</v>
      </c>
    </row>
    <row r="13" spans="1:125" s="118" customFormat="1" ht="33" customHeight="1" thickBot="1">
      <c r="A13" s="22">
        <v>2</v>
      </c>
      <c r="B13" s="80" t="s">
        <v>429</v>
      </c>
      <c r="C13" s="80" t="s">
        <v>1119</v>
      </c>
      <c r="D13" s="80" t="s">
        <v>625</v>
      </c>
      <c r="E13" s="80" t="s">
        <v>626</v>
      </c>
      <c r="F13" s="103" t="s">
        <v>237</v>
      </c>
      <c r="G13" s="80" t="s">
        <v>1068</v>
      </c>
      <c r="H13" s="104">
        <v>44774</v>
      </c>
      <c r="I13" s="105">
        <v>204</v>
      </c>
      <c r="J13" s="106">
        <v>26</v>
      </c>
      <c r="K13" s="106">
        <v>0</v>
      </c>
      <c r="L13" s="106">
        <v>0</v>
      </c>
      <c r="M13" s="106">
        <v>0</v>
      </c>
      <c r="N13" s="106">
        <v>26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204</v>
      </c>
      <c r="AH13" s="108">
        <v>204</v>
      </c>
      <c r="AI13" s="107"/>
      <c r="AJ13" s="107">
        <v>204</v>
      </c>
      <c r="AK13" s="107"/>
      <c r="AL13" s="109">
        <v>10</v>
      </c>
      <c r="AM13" s="107">
        <v>7</v>
      </c>
      <c r="AN13" s="107">
        <v>0</v>
      </c>
      <c r="AO13" s="107">
        <v>0</v>
      </c>
      <c r="AP13" s="107">
        <v>0</v>
      </c>
      <c r="AQ13" s="107">
        <v>0</v>
      </c>
      <c r="AR13" s="107">
        <v>14.999999999999998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229</v>
      </c>
      <c r="AY13" s="108"/>
      <c r="AZ13" s="110">
        <v>44774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9</v>
      </c>
      <c r="BF13" s="117"/>
      <c r="BG13" s="117"/>
      <c r="BH13" s="108">
        <v>0</v>
      </c>
      <c r="BI13" s="108">
        <v>238</v>
      </c>
      <c r="BJ13" s="108"/>
      <c r="BK13" s="111">
        <v>0</v>
      </c>
      <c r="BL13" s="111">
        <v>0</v>
      </c>
      <c r="BM13" s="108">
        <v>0</v>
      </c>
      <c r="BN13" s="108">
        <v>232.21114783244033</v>
      </c>
      <c r="BO13" s="189">
        <v>977228</v>
      </c>
      <c r="BP13" s="112">
        <v>0</v>
      </c>
      <c r="BQ13" s="189">
        <v>953458.973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37.450000000000003</v>
      </c>
      <c r="BX13" s="117">
        <v>13.5</v>
      </c>
      <c r="BY13" s="117"/>
      <c r="BZ13" s="117">
        <v>102</v>
      </c>
      <c r="CA13" s="117"/>
      <c r="CB13" s="202">
        <v>5.77</v>
      </c>
      <c r="CC13" s="117">
        <v>1</v>
      </c>
      <c r="CD13" s="108">
        <v>180.18</v>
      </c>
      <c r="CE13" s="114">
        <v>180</v>
      </c>
      <c r="CF13" s="115">
        <v>700</v>
      </c>
      <c r="CG13" s="116"/>
      <c r="CI13" s="119">
        <v>1</v>
      </c>
      <c r="CJ13" s="119">
        <v>1</v>
      </c>
      <c r="CK13" s="119">
        <v>1</v>
      </c>
      <c r="CL13" s="119">
        <v>1</v>
      </c>
      <c r="CM13" s="119">
        <v>0</v>
      </c>
      <c r="CN13" s="119">
        <v>0</v>
      </c>
      <c r="CO13" s="119">
        <v>0</v>
      </c>
      <c r="CP13" s="119">
        <v>0</v>
      </c>
      <c r="CQ13" s="119">
        <v>1</v>
      </c>
      <c r="CR13" s="119">
        <v>2</v>
      </c>
      <c r="CT13" s="127">
        <v>0</v>
      </c>
      <c r="CU13" s="128"/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14.999999999999998</v>
      </c>
      <c r="DL13" s="118">
        <v>0</v>
      </c>
      <c r="DM13" s="118">
        <v>0</v>
      </c>
      <c r="DO13" s="197">
        <v>0</v>
      </c>
      <c r="DP13" s="197">
        <v>0</v>
      </c>
      <c r="DQ13" s="198">
        <v>288.95</v>
      </c>
      <c r="DR13" s="197">
        <v>1188451.3499999999</v>
      </c>
      <c r="DS13" s="197">
        <v>1188451.3499999999</v>
      </c>
      <c r="DT13" s="200">
        <v>5.77</v>
      </c>
      <c r="DU13" s="118">
        <v>23769.026999999998</v>
      </c>
    </row>
    <row r="14" spans="1:125" s="118" customFormat="1" ht="33" customHeight="1" thickBot="1">
      <c r="A14" s="22">
        <v>3</v>
      </c>
      <c r="B14" s="80" t="s">
        <v>430</v>
      </c>
      <c r="C14" s="80" t="s">
        <v>1124</v>
      </c>
      <c r="D14" s="80" t="s">
        <v>635</v>
      </c>
      <c r="E14" s="80" t="s">
        <v>636</v>
      </c>
      <c r="F14" s="103" t="s">
        <v>237</v>
      </c>
      <c r="G14" s="80" t="s">
        <v>224</v>
      </c>
      <c r="H14" s="104">
        <v>44783</v>
      </c>
      <c r="I14" s="105">
        <v>204</v>
      </c>
      <c r="J14" s="106">
        <v>26</v>
      </c>
      <c r="K14" s="106">
        <v>6</v>
      </c>
      <c r="L14" s="106">
        <v>0</v>
      </c>
      <c r="M14" s="106">
        <v>0</v>
      </c>
      <c r="N14" s="106">
        <v>20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156.92307692307691</v>
      </c>
      <c r="AH14" s="108">
        <v>156.92307692307691</v>
      </c>
      <c r="AI14" s="107"/>
      <c r="AJ14" s="107">
        <v>156.92307692307691</v>
      </c>
      <c r="AK14" s="107"/>
      <c r="AL14" s="109">
        <v>10</v>
      </c>
      <c r="AM14" s="107">
        <v>5.3846153846153841</v>
      </c>
      <c r="AN14" s="107">
        <v>0</v>
      </c>
      <c r="AO14" s="107">
        <v>0</v>
      </c>
      <c r="AP14" s="107">
        <v>0</v>
      </c>
      <c r="AQ14" s="107">
        <v>0</v>
      </c>
      <c r="AR14" s="107">
        <v>0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166.92307692307691</v>
      </c>
      <c r="AY14" s="108"/>
      <c r="AZ14" s="110">
        <v>44783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9</v>
      </c>
      <c r="BF14" s="117"/>
      <c r="BG14" s="117"/>
      <c r="BH14" s="108">
        <v>0</v>
      </c>
      <c r="BI14" s="108">
        <v>175.92</v>
      </c>
      <c r="BJ14" s="108"/>
      <c r="BK14" s="111">
        <v>0</v>
      </c>
      <c r="BL14" s="111">
        <v>1</v>
      </c>
      <c r="BM14" s="108">
        <v>37.5</v>
      </c>
      <c r="BN14" s="108">
        <v>135.65333921091084</v>
      </c>
      <c r="BO14" s="189">
        <v>722327.5199999999</v>
      </c>
      <c r="BP14" s="112">
        <v>150000</v>
      </c>
      <c r="BQ14" s="189">
        <v>556992.61079999991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10.5</v>
      </c>
      <c r="BY14" s="117"/>
      <c r="BZ14" s="117">
        <v>102</v>
      </c>
      <c r="CA14" s="117"/>
      <c r="CB14" s="202">
        <v>3.72</v>
      </c>
      <c r="CC14" s="117">
        <v>1</v>
      </c>
      <c r="CD14" s="108">
        <v>79.7</v>
      </c>
      <c r="CE14" s="114">
        <v>79</v>
      </c>
      <c r="CF14" s="115">
        <v>2800</v>
      </c>
      <c r="CG14" s="116"/>
      <c r="CI14" s="119">
        <v>0</v>
      </c>
      <c r="CJ14" s="119">
        <v>1</v>
      </c>
      <c r="CK14" s="119">
        <v>1</v>
      </c>
      <c r="CL14" s="119">
        <v>0</v>
      </c>
      <c r="CM14" s="119">
        <v>1</v>
      </c>
      <c r="CN14" s="119">
        <v>4</v>
      </c>
      <c r="CO14" s="119">
        <v>1</v>
      </c>
      <c r="CP14" s="119">
        <v>0</v>
      </c>
      <c r="CQ14" s="119">
        <v>1</v>
      </c>
      <c r="CR14" s="119">
        <v>3</v>
      </c>
      <c r="CT14" s="127">
        <v>0</v>
      </c>
      <c r="CU14" s="128"/>
      <c r="CV14" s="129">
        <v>0</v>
      </c>
      <c r="CW14" s="129" t="s">
        <v>537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0</v>
      </c>
      <c r="DL14" s="118">
        <v>0</v>
      </c>
      <c r="DM14" s="118">
        <v>0</v>
      </c>
      <c r="DO14" s="197">
        <v>0</v>
      </c>
      <c r="DP14" s="197">
        <v>0</v>
      </c>
      <c r="DQ14" s="198">
        <v>186.42</v>
      </c>
      <c r="DR14" s="197">
        <v>766745.46</v>
      </c>
      <c r="DS14" s="197">
        <v>766745.46</v>
      </c>
      <c r="DT14" s="200">
        <v>3.72</v>
      </c>
      <c r="DU14" s="118">
        <v>15334.9092</v>
      </c>
    </row>
    <row r="15" spans="1:125" s="118" customFormat="1" ht="33" customHeight="1" thickBot="1">
      <c r="A15" s="22">
        <v>4</v>
      </c>
      <c r="B15" s="80" t="s">
        <v>431</v>
      </c>
      <c r="C15" s="80" t="s">
        <v>1129</v>
      </c>
      <c r="D15" s="80" t="s">
        <v>645</v>
      </c>
      <c r="E15" s="80" t="s">
        <v>646</v>
      </c>
      <c r="F15" s="103" t="s">
        <v>237</v>
      </c>
      <c r="G15" s="80" t="s">
        <v>1068</v>
      </c>
      <c r="H15" s="104">
        <v>44789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44789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9</v>
      </c>
      <c r="BF15" s="117"/>
      <c r="BG15" s="117"/>
      <c r="BH15" s="108">
        <v>20</v>
      </c>
      <c r="BI15" s="108">
        <v>258</v>
      </c>
      <c r="BJ15" s="108"/>
      <c r="BK15" s="111">
        <v>1</v>
      </c>
      <c r="BL15" s="111">
        <v>2</v>
      </c>
      <c r="BM15" s="108">
        <v>112.5</v>
      </c>
      <c r="BN15" s="108">
        <v>149.9472862883585</v>
      </c>
      <c r="BO15" s="189">
        <v>1088603.25</v>
      </c>
      <c r="BP15" s="112">
        <v>450000</v>
      </c>
      <c r="BQ15" s="189">
        <v>615683.5575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0</v>
      </c>
      <c r="BX15" s="117">
        <v>13.5</v>
      </c>
      <c r="BY15" s="117"/>
      <c r="BZ15" s="117">
        <v>102</v>
      </c>
      <c r="CA15" s="117"/>
      <c r="CB15" s="202">
        <v>5.57</v>
      </c>
      <c r="CC15" s="117">
        <v>1</v>
      </c>
      <c r="CD15" s="108">
        <v>162.93</v>
      </c>
      <c r="CE15" s="114">
        <v>162</v>
      </c>
      <c r="CF15" s="115">
        <v>3700</v>
      </c>
      <c r="CG15" s="116"/>
      <c r="CI15" s="119">
        <v>1</v>
      </c>
      <c r="CJ15" s="119">
        <v>1</v>
      </c>
      <c r="CK15" s="119">
        <v>0</v>
      </c>
      <c r="CL15" s="119">
        <v>1</v>
      </c>
      <c r="CM15" s="119">
        <v>0</v>
      </c>
      <c r="CN15" s="119">
        <v>2</v>
      </c>
      <c r="CO15" s="119">
        <v>1</v>
      </c>
      <c r="CP15" s="119">
        <v>1</v>
      </c>
      <c r="CQ15" s="119">
        <v>1</v>
      </c>
      <c r="CR15" s="119">
        <v>2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7.125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7.125</v>
      </c>
      <c r="DQ15" s="198">
        <v>278.625</v>
      </c>
      <c r="DR15" s="197">
        <v>1145984.625</v>
      </c>
      <c r="DS15" s="197">
        <v>1145984.625</v>
      </c>
      <c r="DT15" s="200">
        <v>5.57</v>
      </c>
      <c r="DU15" s="118">
        <v>22919.692500000001</v>
      </c>
    </row>
    <row r="16" spans="1:125" s="118" customFormat="1" ht="33" customHeight="1" thickBot="1">
      <c r="A16" s="22">
        <v>5</v>
      </c>
      <c r="B16" s="80" t="s">
        <v>432</v>
      </c>
      <c r="C16" s="80" t="s">
        <v>1130</v>
      </c>
      <c r="D16" s="80" t="s">
        <v>647</v>
      </c>
      <c r="E16" s="80" t="s">
        <v>648</v>
      </c>
      <c r="F16" s="103" t="s">
        <v>237</v>
      </c>
      <c r="G16" s="80" t="s">
        <v>1068</v>
      </c>
      <c r="H16" s="104">
        <v>44789</v>
      </c>
      <c r="I16" s="105">
        <v>204</v>
      </c>
      <c r="J16" s="106">
        <v>26</v>
      </c>
      <c r="K16" s="106">
        <v>1</v>
      </c>
      <c r="L16" s="106">
        <v>0</v>
      </c>
      <c r="M16" s="106">
        <v>0</v>
      </c>
      <c r="N16" s="106">
        <v>25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196.15384615384613</v>
      </c>
      <c r="AH16" s="108">
        <v>196.15384615384613</v>
      </c>
      <c r="AI16" s="107"/>
      <c r="AJ16" s="107">
        <v>196.15384615384613</v>
      </c>
      <c r="AK16" s="107"/>
      <c r="AL16" s="109">
        <v>10</v>
      </c>
      <c r="AM16" s="107">
        <v>6.7307692307692308</v>
      </c>
      <c r="AN16" s="107">
        <v>0</v>
      </c>
      <c r="AO16" s="107">
        <v>0</v>
      </c>
      <c r="AP16" s="107">
        <v>0</v>
      </c>
      <c r="AQ16" s="107">
        <v>0</v>
      </c>
      <c r="AR16" s="107">
        <v>14.423076923076922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220.57692307692307</v>
      </c>
      <c r="AY16" s="108"/>
      <c r="AZ16" s="110">
        <v>44789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12</v>
      </c>
      <c r="BI16" s="108">
        <v>241.58</v>
      </c>
      <c r="BJ16" s="108"/>
      <c r="BK16" s="111">
        <v>1</v>
      </c>
      <c r="BL16" s="111">
        <v>3</v>
      </c>
      <c r="BM16" s="108">
        <v>150</v>
      </c>
      <c r="BN16" s="108">
        <v>90.719588821237238</v>
      </c>
      <c r="BO16" s="189">
        <v>993467.2300000001</v>
      </c>
      <c r="BP16" s="112">
        <v>600000</v>
      </c>
      <c r="BQ16" s="189">
        <v>372494.63170000009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13</v>
      </c>
      <c r="BY16" s="117"/>
      <c r="BZ16" s="117">
        <v>102</v>
      </c>
      <c r="CA16" s="117"/>
      <c r="CB16" s="202">
        <v>5.09</v>
      </c>
      <c r="CC16" s="117">
        <v>1</v>
      </c>
      <c r="CD16" s="108">
        <v>146.49</v>
      </c>
      <c r="CE16" s="114">
        <v>146</v>
      </c>
      <c r="CF16" s="115">
        <v>2000</v>
      </c>
      <c r="CG16" s="116"/>
      <c r="CI16" s="119">
        <v>1</v>
      </c>
      <c r="CJ16" s="119">
        <v>0</v>
      </c>
      <c r="CK16" s="119">
        <v>2</v>
      </c>
      <c r="CL16" s="119">
        <v>0</v>
      </c>
      <c r="CM16" s="119">
        <v>1</v>
      </c>
      <c r="CN16" s="119">
        <v>1</v>
      </c>
      <c r="CO16" s="119">
        <v>1</v>
      </c>
      <c r="CP16" s="119">
        <v>0</v>
      </c>
      <c r="CQ16" s="119">
        <v>0</v>
      </c>
      <c r="CR16" s="119">
        <v>0</v>
      </c>
      <c r="CT16" s="127">
        <v>0</v>
      </c>
      <c r="CU16" s="128"/>
      <c r="CV16" s="129">
        <v>0</v>
      </c>
      <c r="CW16" s="129" t="s">
        <v>525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0.375</v>
      </c>
      <c r="DJ16" s="80">
        <v>0</v>
      </c>
      <c r="DK16" s="191">
        <v>14.423076923076922</v>
      </c>
      <c r="DL16" s="118">
        <v>0</v>
      </c>
      <c r="DM16" s="118">
        <v>0</v>
      </c>
      <c r="DO16" s="197">
        <v>0</v>
      </c>
      <c r="DP16" s="197">
        <v>0.375</v>
      </c>
      <c r="DQ16" s="198">
        <v>254.95500000000001</v>
      </c>
      <c r="DR16" s="197">
        <v>1048629.915</v>
      </c>
      <c r="DS16" s="197">
        <v>1048629.915</v>
      </c>
      <c r="DT16" s="200">
        <v>5.09</v>
      </c>
      <c r="DU16" s="118">
        <v>20972.598300000001</v>
      </c>
    </row>
    <row r="17" spans="1:125" s="118" customFormat="1" ht="33" customHeight="1" thickBot="1">
      <c r="A17" s="22">
        <v>6</v>
      </c>
      <c r="B17" s="80" t="s">
        <v>433</v>
      </c>
      <c r="C17" s="80" t="s">
        <v>1131</v>
      </c>
      <c r="D17" s="80" t="s">
        <v>649</v>
      </c>
      <c r="E17" s="80" t="s">
        <v>650</v>
      </c>
      <c r="F17" s="103" t="s">
        <v>237</v>
      </c>
      <c r="G17" s="80" t="s">
        <v>1068</v>
      </c>
      <c r="H17" s="104">
        <v>44789</v>
      </c>
      <c r="I17" s="105">
        <v>204</v>
      </c>
      <c r="J17" s="106">
        <v>26</v>
      </c>
      <c r="K17" s="106">
        <v>0.5</v>
      </c>
      <c r="L17" s="106">
        <v>0</v>
      </c>
      <c r="M17" s="106">
        <v>0</v>
      </c>
      <c r="N17" s="106">
        <v>25.5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200.07692307692307</v>
      </c>
      <c r="AH17" s="108">
        <v>200.07692307692307</v>
      </c>
      <c r="AI17" s="107"/>
      <c r="AJ17" s="107">
        <v>200.07692307692307</v>
      </c>
      <c r="AK17" s="107"/>
      <c r="AL17" s="109">
        <v>10</v>
      </c>
      <c r="AM17" s="107">
        <v>6.865384615384615</v>
      </c>
      <c r="AN17" s="107">
        <v>0</v>
      </c>
      <c r="AO17" s="107">
        <v>0</v>
      </c>
      <c r="AP17" s="107">
        <v>0</v>
      </c>
      <c r="AQ17" s="107">
        <v>0</v>
      </c>
      <c r="AR17" s="107">
        <v>14.71153846153846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224.78846153846152</v>
      </c>
      <c r="AY17" s="108"/>
      <c r="AZ17" s="110">
        <v>44789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12</v>
      </c>
      <c r="BI17" s="108">
        <v>245.79</v>
      </c>
      <c r="BJ17" s="108"/>
      <c r="BK17" s="111">
        <v>0</v>
      </c>
      <c r="BL17" s="111">
        <v>0</v>
      </c>
      <c r="BM17" s="108">
        <v>0</v>
      </c>
      <c r="BN17" s="108">
        <v>240.60036765708719</v>
      </c>
      <c r="BO17" s="189">
        <v>1009213.74</v>
      </c>
      <c r="BP17" s="112">
        <v>0</v>
      </c>
      <c r="BQ17" s="189">
        <v>987905.10959999997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13.25</v>
      </c>
      <c r="BY17" s="117"/>
      <c r="BZ17" s="117">
        <v>102</v>
      </c>
      <c r="CA17" s="117"/>
      <c r="CB17" s="202">
        <v>5.18</v>
      </c>
      <c r="CC17" s="117">
        <v>1</v>
      </c>
      <c r="CD17" s="108">
        <v>150.86000000000001</v>
      </c>
      <c r="CE17" s="114">
        <v>150</v>
      </c>
      <c r="CF17" s="115">
        <v>3400</v>
      </c>
      <c r="CG17" s="116"/>
      <c r="CI17" s="119">
        <v>1</v>
      </c>
      <c r="CJ17" s="119">
        <v>1</v>
      </c>
      <c r="CK17" s="119">
        <v>0</v>
      </c>
      <c r="CL17" s="119">
        <v>0</v>
      </c>
      <c r="CM17" s="119">
        <v>0</v>
      </c>
      <c r="CN17" s="119">
        <v>0</v>
      </c>
      <c r="CO17" s="119">
        <v>1</v>
      </c>
      <c r="CP17" s="119">
        <v>1</v>
      </c>
      <c r="CQ17" s="119">
        <v>0</v>
      </c>
      <c r="CR17" s="119">
        <v>4</v>
      </c>
      <c r="CT17" s="127">
        <v>0</v>
      </c>
      <c r="CU17" s="128"/>
      <c r="CV17" s="129">
        <v>0</v>
      </c>
      <c r="CW17" s="129" t="s">
        <v>524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14.71153846153846</v>
      </c>
      <c r="DL17" s="118">
        <v>0</v>
      </c>
      <c r="DM17" s="118">
        <v>0</v>
      </c>
      <c r="DO17" s="197">
        <v>0</v>
      </c>
      <c r="DP17" s="197">
        <v>0</v>
      </c>
      <c r="DQ17" s="198">
        <v>259.03999999999996</v>
      </c>
      <c r="DR17" s="197">
        <v>1065431.5199999998</v>
      </c>
      <c r="DS17" s="197">
        <v>1065431.5199999998</v>
      </c>
      <c r="DT17" s="200">
        <v>5.18</v>
      </c>
      <c r="DU17" s="118">
        <v>21308.630399999995</v>
      </c>
    </row>
    <row r="18" spans="1:125" s="118" customFormat="1" ht="33" customHeight="1" thickBot="1">
      <c r="A18" s="22">
        <v>7</v>
      </c>
      <c r="B18" s="80" t="s">
        <v>434</v>
      </c>
      <c r="C18" s="80" t="s">
        <v>1133</v>
      </c>
      <c r="D18" s="80" t="s">
        <v>653</v>
      </c>
      <c r="E18" s="80" t="s">
        <v>654</v>
      </c>
      <c r="F18" s="103" t="s">
        <v>237</v>
      </c>
      <c r="G18" s="80" t="s">
        <v>1068</v>
      </c>
      <c r="H18" s="104">
        <v>44789</v>
      </c>
      <c r="I18" s="105">
        <v>204</v>
      </c>
      <c r="J18" s="106">
        <v>26</v>
      </c>
      <c r="K18" s="106">
        <v>0</v>
      </c>
      <c r="L18" s="106">
        <v>0</v>
      </c>
      <c r="M18" s="106">
        <v>0</v>
      </c>
      <c r="N18" s="106">
        <v>26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204</v>
      </c>
      <c r="AH18" s="108">
        <v>204</v>
      </c>
      <c r="AI18" s="107"/>
      <c r="AJ18" s="107">
        <v>204</v>
      </c>
      <c r="AK18" s="107"/>
      <c r="AL18" s="109">
        <v>10</v>
      </c>
      <c r="AM18" s="107">
        <v>7</v>
      </c>
      <c r="AN18" s="107">
        <v>0</v>
      </c>
      <c r="AO18" s="107">
        <v>0</v>
      </c>
      <c r="AP18" s="107">
        <v>0</v>
      </c>
      <c r="AQ18" s="107">
        <v>0</v>
      </c>
      <c r="AR18" s="107">
        <v>14.999999999999998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229</v>
      </c>
      <c r="AY18" s="108"/>
      <c r="AZ18" s="110">
        <v>44789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20</v>
      </c>
      <c r="BI18" s="108">
        <v>258</v>
      </c>
      <c r="BJ18" s="108"/>
      <c r="BK18" s="111">
        <v>0</v>
      </c>
      <c r="BL18" s="111">
        <v>0</v>
      </c>
      <c r="BM18" s="108">
        <v>0</v>
      </c>
      <c r="BN18" s="108">
        <v>252.5607428153921</v>
      </c>
      <c r="BO18" s="189">
        <v>1059348</v>
      </c>
      <c r="BP18" s="112">
        <v>0</v>
      </c>
      <c r="BQ18" s="189">
        <v>1037014.41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0</v>
      </c>
      <c r="BX18" s="117">
        <v>13.5</v>
      </c>
      <c r="BY18" s="117"/>
      <c r="BZ18" s="117">
        <v>102</v>
      </c>
      <c r="CA18" s="117"/>
      <c r="CB18" s="202">
        <v>5.43</v>
      </c>
      <c r="CC18" s="117">
        <v>1</v>
      </c>
      <c r="CD18" s="108">
        <v>163.07</v>
      </c>
      <c r="CE18" s="114">
        <v>163</v>
      </c>
      <c r="CF18" s="115">
        <v>300</v>
      </c>
      <c r="CG18" s="116"/>
      <c r="CI18" s="119">
        <v>1</v>
      </c>
      <c r="CJ18" s="119">
        <v>1</v>
      </c>
      <c r="CK18" s="119">
        <v>0</v>
      </c>
      <c r="CL18" s="119">
        <v>1</v>
      </c>
      <c r="CM18" s="119">
        <v>0</v>
      </c>
      <c r="CN18" s="119">
        <v>3</v>
      </c>
      <c r="CO18" s="119">
        <v>0</v>
      </c>
      <c r="CP18" s="119">
        <v>0</v>
      </c>
      <c r="CQ18" s="119">
        <v>0</v>
      </c>
      <c r="CR18" s="119">
        <v>3</v>
      </c>
      <c r="CT18" s="127">
        <v>0</v>
      </c>
      <c r="CU18" s="128"/>
      <c r="CV18" s="129">
        <v>0</v>
      </c>
      <c r="CW18" s="129">
        <v>0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14.999999999999998</v>
      </c>
      <c r="DL18" s="118">
        <v>0</v>
      </c>
      <c r="DM18" s="118">
        <v>0</v>
      </c>
      <c r="DO18" s="197">
        <v>0</v>
      </c>
      <c r="DP18" s="197">
        <v>0</v>
      </c>
      <c r="DQ18" s="198">
        <v>271.5</v>
      </c>
      <c r="DR18" s="197">
        <v>1116679.5</v>
      </c>
      <c r="DS18" s="197">
        <v>1116679.5</v>
      </c>
      <c r="DT18" s="200">
        <v>5.43</v>
      </c>
      <c r="DU18" s="118">
        <v>22333.59</v>
      </c>
    </row>
    <row r="19" spans="1:125" s="118" customFormat="1" ht="33" customHeight="1" thickBot="1">
      <c r="A19" s="22">
        <v>8</v>
      </c>
      <c r="B19" s="80" t="s">
        <v>435</v>
      </c>
      <c r="C19" s="80" t="s">
        <v>1134</v>
      </c>
      <c r="D19" s="80" t="s">
        <v>655</v>
      </c>
      <c r="E19" s="80" t="s">
        <v>656</v>
      </c>
      <c r="F19" s="103" t="s">
        <v>237</v>
      </c>
      <c r="G19" s="80" t="s">
        <v>1068</v>
      </c>
      <c r="H19" s="104">
        <v>44789</v>
      </c>
      <c r="I19" s="105">
        <v>204</v>
      </c>
      <c r="J19" s="106">
        <v>26</v>
      </c>
      <c r="K19" s="106">
        <v>0</v>
      </c>
      <c r="L19" s="106">
        <v>0</v>
      </c>
      <c r="M19" s="106">
        <v>0</v>
      </c>
      <c r="N19" s="106">
        <v>25</v>
      </c>
      <c r="O19" s="106">
        <v>1</v>
      </c>
      <c r="P19" s="106">
        <v>0</v>
      </c>
      <c r="Q19" s="106">
        <v>0</v>
      </c>
      <c r="R19" s="106" t="s">
        <v>525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7.8461538461538458</v>
      </c>
      <c r="AF19" s="108">
        <v>0</v>
      </c>
      <c r="AG19" s="108">
        <v>196.15384615384613</v>
      </c>
      <c r="AH19" s="108">
        <v>203.99999999999997</v>
      </c>
      <c r="AI19" s="107"/>
      <c r="AJ19" s="107">
        <v>203.99999999999997</v>
      </c>
      <c r="AK19" s="107"/>
      <c r="AL19" s="109">
        <v>10</v>
      </c>
      <c r="AM19" s="107">
        <v>6.7307692307692308</v>
      </c>
      <c r="AN19" s="107">
        <v>0</v>
      </c>
      <c r="AO19" s="107">
        <v>0</v>
      </c>
      <c r="AP19" s="107">
        <v>0</v>
      </c>
      <c r="AQ19" s="107">
        <v>0</v>
      </c>
      <c r="AR19" s="107">
        <v>14.423076923076922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228.42307692307691</v>
      </c>
      <c r="AY19" s="108"/>
      <c r="AZ19" s="110">
        <v>44789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9</v>
      </c>
      <c r="BF19" s="117"/>
      <c r="BG19" s="117"/>
      <c r="BH19" s="108">
        <v>20</v>
      </c>
      <c r="BI19" s="108">
        <v>257.42</v>
      </c>
      <c r="BJ19" s="108"/>
      <c r="BK19" s="111">
        <v>1</v>
      </c>
      <c r="BL19" s="111">
        <v>0</v>
      </c>
      <c r="BM19" s="108">
        <v>37.5</v>
      </c>
      <c r="BN19" s="108">
        <v>215.47047510959572</v>
      </c>
      <c r="BO19" s="189">
        <v>1056966.52</v>
      </c>
      <c r="BP19" s="112">
        <v>150000</v>
      </c>
      <c r="BQ19" s="189">
        <v>884721.77080000006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13</v>
      </c>
      <c r="BY19" s="117"/>
      <c r="BZ19" s="117">
        <v>102</v>
      </c>
      <c r="CA19" s="117"/>
      <c r="CB19" s="202">
        <v>5.4</v>
      </c>
      <c r="CC19" s="117">
        <v>1</v>
      </c>
      <c r="CD19" s="108">
        <v>162.02000000000001</v>
      </c>
      <c r="CE19" s="114">
        <v>162</v>
      </c>
      <c r="CF19" s="115">
        <v>100</v>
      </c>
      <c r="CG19" s="116"/>
      <c r="CI19" s="119">
        <v>1</v>
      </c>
      <c r="CJ19" s="119">
        <v>1</v>
      </c>
      <c r="CK19" s="119">
        <v>0</v>
      </c>
      <c r="CL19" s="119">
        <v>1</v>
      </c>
      <c r="CM19" s="119">
        <v>0</v>
      </c>
      <c r="CN19" s="119">
        <v>2</v>
      </c>
      <c r="CO19" s="119">
        <v>0</v>
      </c>
      <c r="CP19" s="119">
        <v>0</v>
      </c>
      <c r="CQ19" s="119">
        <v>0</v>
      </c>
      <c r="CR19" s="119">
        <v>1</v>
      </c>
      <c r="CT19" s="127">
        <v>0</v>
      </c>
      <c r="CU19" s="128"/>
      <c r="CV19" s="129">
        <v>0</v>
      </c>
      <c r="CW19" s="129">
        <v>0</v>
      </c>
      <c r="CX19" s="129" t="s">
        <v>525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14.423076923076922</v>
      </c>
      <c r="DL19" s="118">
        <v>0</v>
      </c>
      <c r="DM19" s="118">
        <v>0</v>
      </c>
      <c r="DO19" s="197">
        <v>0</v>
      </c>
      <c r="DP19" s="197">
        <v>0</v>
      </c>
      <c r="DQ19" s="198">
        <v>270.42</v>
      </c>
      <c r="DR19" s="197">
        <v>1112237.46</v>
      </c>
      <c r="DS19" s="197">
        <v>1112237.46</v>
      </c>
      <c r="DT19" s="200">
        <v>5.4</v>
      </c>
      <c r="DU19" s="118">
        <v>22244.749199999998</v>
      </c>
    </row>
    <row r="20" spans="1:125" s="118" customFormat="1" ht="33" customHeight="1" thickBot="1">
      <c r="A20" s="22">
        <v>9</v>
      </c>
      <c r="B20" s="80" t="s">
        <v>436</v>
      </c>
      <c r="C20" s="80" t="s">
        <v>1138</v>
      </c>
      <c r="D20" s="80" t="s">
        <v>663</v>
      </c>
      <c r="E20" s="80" t="s">
        <v>664</v>
      </c>
      <c r="F20" s="103" t="s">
        <v>237</v>
      </c>
      <c r="G20" s="80" t="s">
        <v>1068</v>
      </c>
      <c r="H20" s="104">
        <v>44789</v>
      </c>
      <c r="I20" s="105">
        <v>204</v>
      </c>
      <c r="J20" s="106">
        <v>26</v>
      </c>
      <c r="K20" s="106">
        <v>0.5</v>
      </c>
      <c r="L20" s="106">
        <v>0</v>
      </c>
      <c r="M20" s="106">
        <v>0</v>
      </c>
      <c r="N20" s="106">
        <v>25.5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200.07692307692307</v>
      </c>
      <c r="AH20" s="108">
        <v>200.07692307692307</v>
      </c>
      <c r="AI20" s="107"/>
      <c r="AJ20" s="107">
        <v>200.07692307692307</v>
      </c>
      <c r="AK20" s="107"/>
      <c r="AL20" s="109">
        <v>10</v>
      </c>
      <c r="AM20" s="107">
        <v>6.865384615384615</v>
      </c>
      <c r="AN20" s="107">
        <v>0</v>
      </c>
      <c r="AO20" s="107">
        <v>0</v>
      </c>
      <c r="AP20" s="107">
        <v>0</v>
      </c>
      <c r="AQ20" s="107">
        <v>0</v>
      </c>
      <c r="AR20" s="107">
        <v>14.71153846153846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224.78846153846152</v>
      </c>
      <c r="AY20" s="108"/>
      <c r="AZ20" s="110">
        <v>44789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9</v>
      </c>
      <c r="BF20" s="117"/>
      <c r="BG20" s="117"/>
      <c r="BH20" s="108">
        <v>12</v>
      </c>
      <c r="BI20" s="108">
        <v>245.79</v>
      </c>
      <c r="BJ20" s="108"/>
      <c r="BK20" s="111">
        <v>0</v>
      </c>
      <c r="BL20" s="111">
        <v>0</v>
      </c>
      <c r="BM20" s="108">
        <v>0</v>
      </c>
      <c r="BN20" s="108">
        <v>241.09035060886507</v>
      </c>
      <c r="BO20" s="189">
        <v>1011266.74</v>
      </c>
      <c r="BP20" s="112">
        <v>0</v>
      </c>
      <c r="BQ20" s="189">
        <v>989916.97959999996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0</v>
      </c>
      <c r="BX20" s="117">
        <v>13.25</v>
      </c>
      <c r="BY20" s="117"/>
      <c r="BZ20" s="117">
        <v>98.08</v>
      </c>
      <c r="CA20" s="117"/>
      <c r="CB20" s="202">
        <v>5.19</v>
      </c>
      <c r="CC20" s="117">
        <v>1</v>
      </c>
      <c r="CD20" s="108">
        <v>154.77000000000001</v>
      </c>
      <c r="CE20" s="114">
        <v>154</v>
      </c>
      <c r="CF20" s="115">
        <v>3100</v>
      </c>
      <c r="CG20" s="116"/>
      <c r="CI20" s="119">
        <v>1</v>
      </c>
      <c r="CJ20" s="119">
        <v>1</v>
      </c>
      <c r="CK20" s="119">
        <v>0</v>
      </c>
      <c r="CL20" s="119">
        <v>0</v>
      </c>
      <c r="CM20" s="119">
        <v>0</v>
      </c>
      <c r="CN20" s="119">
        <v>4</v>
      </c>
      <c r="CO20" s="119">
        <v>1</v>
      </c>
      <c r="CP20" s="119">
        <v>1</v>
      </c>
      <c r="CQ20" s="119">
        <v>0</v>
      </c>
      <c r="CR20" s="119">
        <v>1</v>
      </c>
      <c r="CT20" s="127">
        <v>0</v>
      </c>
      <c r="CU20" s="128"/>
      <c r="CV20" s="129">
        <v>0</v>
      </c>
      <c r="CW20" s="129" t="s">
        <v>524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0.5</v>
      </c>
      <c r="DJ20" s="80">
        <v>0</v>
      </c>
      <c r="DK20" s="191">
        <v>14.71153846153846</v>
      </c>
      <c r="DL20" s="118">
        <v>0</v>
      </c>
      <c r="DM20" s="118">
        <v>0</v>
      </c>
      <c r="DO20" s="197">
        <v>0</v>
      </c>
      <c r="DP20" s="197">
        <v>0.5</v>
      </c>
      <c r="DQ20" s="198">
        <v>259.53999999999996</v>
      </c>
      <c r="DR20" s="197">
        <v>1067488.0199999998</v>
      </c>
      <c r="DS20" s="197">
        <v>1067488.0199999998</v>
      </c>
      <c r="DT20" s="200">
        <v>5.19</v>
      </c>
      <c r="DU20" s="118">
        <v>21349.760399999996</v>
      </c>
    </row>
    <row r="21" spans="1:125" s="118" customFormat="1" ht="33" customHeight="1" thickBot="1">
      <c r="A21" s="22">
        <v>10</v>
      </c>
      <c r="B21" s="80" t="s">
        <v>437</v>
      </c>
      <c r="C21" s="80" t="s">
        <v>1139</v>
      </c>
      <c r="D21" s="80" t="s">
        <v>665</v>
      </c>
      <c r="E21" s="80" t="s">
        <v>666</v>
      </c>
      <c r="F21" s="103" t="s">
        <v>237</v>
      </c>
      <c r="G21" s="80" t="s">
        <v>1068</v>
      </c>
      <c r="H21" s="104">
        <v>44789</v>
      </c>
      <c r="I21" s="105">
        <v>204</v>
      </c>
      <c r="J21" s="106">
        <v>26</v>
      </c>
      <c r="K21" s="106">
        <v>0.5</v>
      </c>
      <c r="L21" s="106">
        <v>0</v>
      </c>
      <c r="M21" s="106">
        <v>0</v>
      </c>
      <c r="N21" s="106">
        <v>25</v>
      </c>
      <c r="O21" s="106">
        <v>0.5</v>
      </c>
      <c r="P21" s="106">
        <v>0</v>
      </c>
      <c r="Q21" s="106">
        <v>0</v>
      </c>
      <c r="R21" s="106" t="s">
        <v>524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3.9230769230769229</v>
      </c>
      <c r="AF21" s="108">
        <v>0</v>
      </c>
      <c r="AG21" s="108">
        <v>196.15384615384613</v>
      </c>
      <c r="AH21" s="108">
        <v>200.07692307692307</v>
      </c>
      <c r="AI21" s="107"/>
      <c r="AJ21" s="107">
        <v>200.07692307692307</v>
      </c>
      <c r="AK21" s="107"/>
      <c r="AL21" s="109">
        <v>10</v>
      </c>
      <c r="AM21" s="107">
        <v>6.7307692307692308</v>
      </c>
      <c r="AN21" s="107">
        <v>0</v>
      </c>
      <c r="AO21" s="107">
        <v>0</v>
      </c>
      <c r="AP21" s="107">
        <v>0</v>
      </c>
      <c r="AQ21" s="107">
        <v>0</v>
      </c>
      <c r="AR21" s="107">
        <v>14.423076923076922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224.5</v>
      </c>
      <c r="AY21" s="108"/>
      <c r="AZ21" s="110">
        <v>44789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9</v>
      </c>
      <c r="BF21" s="117"/>
      <c r="BG21" s="117"/>
      <c r="BH21" s="108">
        <v>12</v>
      </c>
      <c r="BI21" s="108">
        <v>245.5</v>
      </c>
      <c r="BJ21" s="108"/>
      <c r="BK21" s="111">
        <v>0</v>
      </c>
      <c r="BL21" s="111">
        <v>0</v>
      </c>
      <c r="BM21" s="108">
        <v>0</v>
      </c>
      <c r="BN21" s="108">
        <v>240.32118606916708</v>
      </c>
      <c r="BO21" s="189">
        <v>1008023</v>
      </c>
      <c r="BP21" s="112">
        <v>0</v>
      </c>
      <c r="BQ21" s="189">
        <v>986758.79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0</v>
      </c>
      <c r="BX21" s="117">
        <v>13</v>
      </c>
      <c r="BY21" s="117"/>
      <c r="BZ21" s="117">
        <v>102</v>
      </c>
      <c r="CA21" s="117"/>
      <c r="CB21" s="202">
        <v>5.17</v>
      </c>
      <c r="CC21" s="117">
        <v>1</v>
      </c>
      <c r="CD21" s="108">
        <v>150.33000000000001</v>
      </c>
      <c r="CE21" s="114">
        <v>150</v>
      </c>
      <c r="CF21" s="115">
        <v>1300</v>
      </c>
      <c r="CG21" s="116"/>
      <c r="CI21" s="119">
        <v>1</v>
      </c>
      <c r="CJ21" s="119">
        <v>1</v>
      </c>
      <c r="CK21" s="119">
        <v>0</v>
      </c>
      <c r="CL21" s="119">
        <v>0</v>
      </c>
      <c r="CM21" s="119">
        <v>0</v>
      </c>
      <c r="CN21" s="119">
        <v>0</v>
      </c>
      <c r="CO21" s="119">
        <v>0</v>
      </c>
      <c r="CP21" s="119">
        <v>1</v>
      </c>
      <c r="CQ21" s="119">
        <v>0</v>
      </c>
      <c r="CR21" s="119">
        <v>3</v>
      </c>
      <c r="CT21" s="127">
        <v>0</v>
      </c>
      <c r="CU21" s="128"/>
      <c r="CV21" s="129">
        <v>0</v>
      </c>
      <c r="CW21" s="129" t="s">
        <v>524</v>
      </c>
      <c r="CX21" s="129" t="s">
        <v>524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14.423076923076922</v>
      </c>
      <c r="DL21" s="118">
        <v>0</v>
      </c>
      <c r="DM21" s="118">
        <v>0</v>
      </c>
      <c r="DO21" s="197">
        <v>0</v>
      </c>
      <c r="DP21" s="197">
        <v>0</v>
      </c>
      <c r="DQ21" s="198">
        <v>258.5</v>
      </c>
      <c r="DR21" s="197">
        <v>1063210.5</v>
      </c>
      <c r="DS21" s="197">
        <v>1063210.5</v>
      </c>
      <c r="DT21" s="200">
        <v>5.17</v>
      </c>
      <c r="DU21" s="118">
        <v>21264.21</v>
      </c>
    </row>
    <row r="22" spans="1:125" s="118" customFormat="1" ht="33" customHeight="1" thickBot="1">
      <c r="A22" s="22">
        <v>11</v>
      </c>
      <c r="B22" s="80" t="s">
        <v>438</v>
      </c>
      <c r="C22" s="80" t="s">
        <v>1140</v>
      </c>
      <c r="D22" s="80" t="s">
        <v>667</v>
      </c>
      <c r="E22" s="80" t="s">
        <v>668</v>
      </c>
      <c r="F22" s="103" t="s">
        <v>237</v>
      </c>
      <c r="G22" s="80" t="s">
        <v>1068</v>
      </c>
      <c r="H22" s="104">
        <v>44789</v>
      </c>
      <c r="I22" s="105">
        <v>204</v>
      </c>
      <c r="J22" s="106">
        <v>26</v>
      </c>
      <c r="K22" s="106">
        <v>0.5</v>
      </c>
      <c r="L22" s="106">
        <v>0</v>
      </c>
      <c r="M22" s="106">
        <v>0</v>
      </c>
      <c r="N22" s="106">
        <v>24.5</v>
      </c>
      <c r="O22" s="106">
        <v>1</v>
      </c>
      <c r="P22" s="106">
        <v>0</v>
      </c>
      <c r="Q22" s="106">
        <v>0</v>
      </c>
      <c r="R22" s="106" t="s">
        <v>525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7.8461538461538458</v>
      </c>
      <c r="AF22" s="108">
        <v>0</v>
      </c>
      <c r="AG22" s="108">
        <v>192.23076923076923</v>
      </c>
      <c r="AH22" s="108">
        <v>200.07692307692307</v>
      </c>
      <c r="AI22" s="107"/>
      <c r="AJ22" s="107">
        <v>200.07692307692307</v>
      </c>
      <c r="AK22" s="107"/>
      <c r="AL22" s="109">
        <v>10</v>
      </c>
      <c r="AM22" s="107">
        <v>6.5961538461538458</v>
      </c>
      <c r="AN22" s="107">
        <v>0</v>
      </c>
      <c r="AO22" s="107">
        <v>0</v>
      </c>
      <c r="AP22" s="107">
        <v>0</v>
      </c>
      <c r="AQ22" s="107">
        <v>0</v>
      </c>
      <c r="AR22" s="107">
        <v>14.134615384615383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224.21153846153845</v>
      </c>
      <c r="AY22" s="108"/>
      <c r="AZ22" s="110">
        <v>44789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9</v>
      </c>
      <c r="BF22" s="117"/>
      <c r="BG22" s="117"/>
      <c r="BH22" s="108">
        <v>20</v>
      </c>
      <c r="BI22" s="108">
        <v>253.21</v>
      </c>
      <c r="BJ22" s="108"/>
      <c r="BK22" s="111">
        <v>1</v>
      </c>
      <c r="BL22" s="111">
        <v>1</v>
      </c>
      <c r="BM22" s="108">
        <v>75</v>
      </c>
      <c r="BN22" s="108">
        <v>174.81792264978083</v>
      </c>
      <c r="BO22" s="189">
        <v>1039680.26</v>
      </c>
      <c r="BP22" s="112">
        <v>300000</v>
      </c>
      <c r="BQ22" s="189">
        <v>717802.39040000003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12.75</v>
      </c>
      <c r="BY22" s="117"/>
      <c r="BZ22" s="117">
        <v>98.08</v>
      </c>
      <c r="CA22" s="117"/>
      <c r="CB22" s="202">
        <v>5.31</v>
      </c>
      <c r="CC22" s="117">
        <v>1</v>
      </c>
      <c r="CD22" s="108">
        <v>161.57</v>
      </c>
      <c r="CE22" s="114">
        <v>161</v>
      </c>
      <c r="CF22" s="115">
        <v>2300</v>
      </c>
      <c r="CG22" s="116"/>
      <c r="CI22" s="119">
        <v>1</v>
      </c>
      <c r="CJ22" s="119">
        <v>1</v>
      </c>
      <c r="CK22" s="119">
        <v>0</v>
      </c>
      <c r="CL22" s="119">
        <v>1</v>
      </c>
      <c r="CM22" s="119">
        <v>0</v>
      </c>
      <c r="CN22" s="119">
        <v>1</v>
      </c>
      <c r="CO22" s="119">
        <v>1</v>
      </c>
      <c r="CP22" s="119">
        <v>0</v>
      </c>
      <c r="CQ22" s="119">
        <v>0</v>
      </c>
      <c r="CR22" s="119">
        <v>3</v>
      </c>
      <c r="CT22" s="127">
        <v>0</v>
      </c>
      <c r="CU22" s="128"/>
      <c r="CV22" s="129">
        <v>0</v>
      </c>
      <c r="CW22" s="129" t="s">
        <v>524</v>
      </c>
      <c r="CX22" s="129" t="s">
        <v>525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14.134615384615383</v>
      </c>
      <c r="DL22" s="118">
        <v>0</v>
      </c>
      <c r="DM22" s="118">
        <v>0</v>
      </c>
      <c r="DO22" s="197">
        <v>0</v>
      </c>
      <c r="DP22" s="197">
        <v>0</v>
      </c>
      <c r="DQ22" s="198">
        <v>265.96000000000004</v>
      </c>
      <c r="DR22" s="197">
        <v>1093893.4800000002</v>
      </c>
      <c r="DS22" s="197">
        <v>1093893.4800000002</v>
      </c>
      <c r="DT22" s="200">
        <v>5.31</v>
      </c>
      <c r="DU22" s="118">
        <v>21877.869600000005</v>
      </c>
    </row>
    <row r="23" spans="1:125" s="118" customFormat="1" ht="33" customHeight="1" thickBot="1">
      <c r="A23" s="22">
        <v>12</v>
      </c>
      <c r="B23" s="80" t="s">
        <v>439</v>
      </c>
      <c r="C23" s="80" t="s">
        <v>1146</v>
      </c>
      <c r="D23" s="80" t="s">
        <v>679</v>
      </c>
      <c r="E23" s="80" t="s">
        <v>680</v>
      </c>
      <c r="F23" s="103" t="s">
        <v>237</v>
      </c>
      <c r="G23" s="80" t="s">
        <v>1068</v>
      </c>
      <c r="H23" s="104">
        <v>44835</v>
      </c>
      <c r="I23" s="105">
        <v>204</v>
      </c>
      <c r="J23" s="106">
        <v>26</v>
      </c>
      <c r="K23" s="106">
        <v>4</v>
      </c>
      <c r="L23" s="106">
        <v>0</v>
      </c>
      <c r="M23" s="106">
        <v>0</v>
      </c>
      <c r="N23" s="106">
        <v>22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172.61538461538461</v>
      </c>
      <c r="AH23" s="108">
        <v>172.61538461538461</v>
      </c>
      <c r="AI23" s="107"/>
      <c r="AJ23" s="107">
        <v>172.61538461538461</v>
      </c>
      <c r="AK23" s="107"/>
      <c r="AL23" s="109">
        <v>10</v>
      </c>
      <c r="AM23" s="107">
        <v>5.9230769230769225</v>
      </c>
      <c r="AN23" s="107">
        <v>0</v>
      </c>
      <c r="AO23" s="107">
        <v>0</v>
      </c>
      <c r="AP23" s="107">
        <v>0</v>
      </c>
      <c r="AQ23" s="107">
        <v>0</v>
      </c>
      <c r="AR23" s="107">
        <v>0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182.61538461538461</v>
      </c>
      <c r="AY23" s="108"/>
      <c r="AZ23" s="110">
        <v>44835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9</v>
      </c>
      <c r="BF23" s="117"/>
      <c r="BG23" s="117"/>
      <c r="BH23" s="108">
        <v>0</v>
      </c>
      <c r="BI23" s="108">
        <v>191.62</v>
      </c>
      <c r="BJ23" s="108"/>
      <c r="BK23" s="111">
        <v>1</v>
      </c>
      <c r="BL23" s="111">
        <v>1</v>
      </c>
      <c r="BM23" s="108">
        <v>75</v>
      </c>
      <c r="BN23" s="108">
        <v>114.48686527033608</v>
      </c>
      <c r="BO23" s="189">
        <v>786791.72</v>
      </c>
      <c r="BP23" s="112">
        <v>300000</v>
      </c>
      <c r="BQ23" s="189">
        <v>470083.06879999995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11.5</v>
      </c>
      <c r="BY23" s="117"/>
      <c r="BZ23" s="117">
        <v>94.15</v>
      </c>
      <c r="CA23" s="117"/>
      <c r="CB23" s="202">
        <v>4.0599999999999996</v>
      </c>
      <c r="CC23" s="117">
        <v>1</v>
      </c>
      <c r="CD23" s="108">
        <v>103.91</v>
      </c>
      <c r="CE23" s="114">
        <v>103</v>
      </c>
      <c r="CF23" s="115">
        <v>3600</v>
      </c>
      <c r="CG23" s="116"/>
      <c r="CI23" s="119">
        <v>1</v>
      </c>
      <c r="CJ23" s="119">
        <v>0</v>
      </c>
      <c r="CK23" s="119">
        <v>0</v>
      </c>
      <c r="CL23" s="119">
        <v>0</v>
      </c>
      <c r="CM23" s="119">
        <v>0</v>
      </c>
      <c r="CN23" s="119">
        <v>3</v>
      </c>
      <c r="CO23" s="119">
        <v>1</v>
      </c>
      <c r="CP23" s="119">
        <v>1</v>
      </c>
      <c r="CQ23" s="119">
        <v>1</v>
      </c>
      <c r="CR23" s="119">
        <v>1</v>
      </c>
      <c r="CT23" s="127">
        <v>0</v>
      </c>
      <c r="CU23" s="128"/>
      <c r="CV23" s="129">
        <v>0</v>
      </c>
      <c r="CW23" s="129" t="s">
        <v>538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0</v>
      </c>
      <c r="DL23" s="118">
        <v>0</v>
      </c>
      <c r="DM23" s="118">
        <v>0</v>
      </c>
      <c r="DO23" s="197">
        <v>0</v>
      </c>
      <c r="DP23" s="197">
        <v>0</v>
      </c>
      <c r="DQ23" s="198">
        <v>203.12</v>
      </c>
      <c r="DR23" s="197">
        <v>835432.56</v>
      </c>
      <c r="DS23" s="197">
        <v>835432.56</v>
      </c>
      <c r="DT23" s="200">
        <v>4.0599999999999996</v>
      </c>
      <c r="DU23" s="118">
        <v>16708.6512</v>
      </c>
    </row>
    <row r="24" spans="1:125" s="118" customFormat="1" ht="33" customHeight="1" thickBot="1">
      <c r="A24" s="22">
        <v>13</v>
      </c>
      <c r="B24" s="80" t="s">
        <v>440</v>
      </c>
      <c r="C24" s="80" t="s">
        <v>1154</v>
      </c>
      <c r="D24" s="80" t="s">
        <v>695</v>
      </c>
      <c r="E24" s="80" t="s">
        <v>696</v>
      </c>
      <c r="F24" s="103" t="s">
        <v>237</v>
      </c>
      <c r="G24" s="80" t="s">
        <v>1068</v>
      </c>
      <c r="H24" s="104">
        <v>44851</v>
      </c>
      <c r="I24" s="105">
        <v>204</v>
      </c>
      <c r="J24" s="106">
        <v>26</v>
      </c>
      <c r="K24" s="106">
        <v>0.5</v>
      </c>
      <c r="L24" s="106">
        <v>0</v>
      </c>
      <c r="M24" s="106">
        <v>0</v>
      </c>
      <c r="N24" s="106">
        <v>25.5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200.07692307692307</v>
      </c>
      <c r="AH24" s="108">
        <v>200.07692307692307</v>
      </c>
      <c r="AI24" s="107"/>
      <c r="AJ24" s="107">
        <v>200.07692307692307</v>
      </c>
      <c r="AK24" s="107"/>
      <c r="AL24" s="109">
        <v>10</v>
      </c>
      <c r="AM24" s="107">
        <v>6.865384615384615</v>
      </c>
      <c r="AN24" s="107">
        <v>0</v>
      </c>
      <c r="AO24" s="107">
        <v>0</v>
      </c>
      <c r="AP24" s="107">
        <v>0</v>
      </c>
      <c r="AQ24" s="107">
        <v>0</v>
      </c>
      <c r="AR24" s="107">
        <v>14.71153846153846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224.78846153846152</v>
      </c>
      <c r="AY24" s="108"/>
      <c r="AZ24" s="110">
        <v>44851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9</v>
      </c>
      <c r="BF24" s="117"/>
      <c r="BG24" s="117"/>
      <c r="BH24" s="108">
        <v>12</v>
      </c>
      <c r="BI24" s="108">
        <v>245.79</v>
      </c>
      <c r="BJ24" s="108"/>
      <c r="BK24" s="111">
        <v>1</v>
      </c>
      <c r="BL24" s="111">
        <v>1</v>
      </c>
      <c r="BM24" s="108">
        <v>75</v>
      </c>
      <c r="BN24" s="108">
        <v>166.88108621529469</v>
      </c>
      <c r="BO24" s="189">
        <v>1009213.74</v>
      </c>
      <c r="BP24" s="112">
        <v>300000</v>
      </c>
      <c r="BQ24" s="189">
        <v>685213.74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36.919499999999999</v>
      </c>
      <c r="BX24" s="117">
        <v>13.25</v>
      </c>
      <c r="BY24" s="117"/>
      <c r="BZ24" s="117">
        <v>102</v>
      </c>
      <c r="CA24" s="117"/>
      <c r="CB24" s="202">
        <v>5.83</v>
      </c>
      <c r="CC24" s="117">
        <v>1</v>
      </c>
      <c r="CD24" s="108">
        <v>187.13</v>
      </c>
      <c r="CE24" s="114">
        <v>187</v>
      </c>
      <c r="CF24" s="115">
        <v>500</v>
      </c>
      <c r="CG24" s="116"/>
      <c r="CI24" s="119">
        <v>1</v>
      </c>
      <c r="CJ24" s="119">
        <v>1</v>
      </c>
      <c r="CK24" s="119">
        <v>1</v>
      </c>
      <c r="CL24" s="119">
        <v>1</v>
      </c>
      <c r="CM24" s="119">
        <v>1</v>
      </c>
      <c r="CN24" s="119">
        <v>2</v>
      </c>
      <c r="CO24" s="119">
        <v>0</v>
      </c>
      <c r="CP24" s="119">
        <v>0</v>
      </c>
      <c r="CQ24" s="119">
        <v>1</v>
      </c>
      <c r="CR24" s="119">
        <v>0</v>
      </c>
      <c r="CT24" s="127">
        <v>0</v>
      </c>
      <c r="CU24" s="128"/>
      <c r="CV24" s="129">
        <v>0</v>
      </c>
      <c r="CW24" s="129" t="s">
        <v>524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14.71153846153846</v>
      </c>
      <c r="DL24" s="118">
        <v>0</v>
      </c>
      <c r="DM24" s="118">
        <v>0</v>
      </c>
      <c r="DO24" s="197">
        <v>0</v>
      </c>
      <c r="DP24" s="197">
        <v>0</v>
      </c>
      <c r="DQ24" s="198">
        <v>295.95949999999999</v>
      </c>
      <c r="DR24" s="197">
        <v>1217281.4235</v>
      </c>
      <c r="DS24" s="197">
        <v>1200000</v>
      </c>
      <c r="DT24" s="200">
        <v>5.83</v>
      </c>
      <c r="DU24" s="118">
        <v>24000</v>
      </c>
    </row>
    <row r="25" spans="1:125" s="118" customFormat="1" ht="33" customHeight="1" thickBot="1">
      <c r="A25" s="22">
        <v>14</v>
      </c>
      <c r="B25" s="80" t="s">
        <v>441</v>
      </c>
      <c r="C25" s="80" t="s">
        <v>1156</v>
      </c>
      <c r="D25" s="80" t="s">
        <v>699</v>
      </c>
      <c r="E25" s="80" t="s">
        <v>700</v>
      </c>
      <c r="F25" s="103" t="s">
        <v>237</v>
      </c>
      <c r="G25" s="80" t="s">
        <v>1068</v>
      </c>
      <c r="H25" s="104">
        <v>44875</v>
      </c>
      <c r="I25" s="105">
        <v>204</v>
      </c>
      <c r="J25" s="106">
        <v>26</v>
      </c>
      <c r="K25" s="106">
        <v>2</v>
      </c>
      <c r="L25" s="106">
        <v>0</v>
      </c>
      <c r="M25" s="106">
        <v>0</v>
      </c>
      <c r="N25" s="106">
        <v>24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188.30769230769229</v>
      </c>
      <c r="AH25" s="108">
        <v>188.30769230769229</v>
      </c>
      <c r="AI25" s="107"/>
      <c r="AJ25" s="107">
        <v>188.30769230769229</v>
      </c>
      <c r="AK25" s="107"/>
      <c r="AL25" s="109">
        <v>10</v>
      </c>
      <c r="AM25" s="107">
        <v>6.4615384615384617</v>
      </c>
      <c r="AN25" s="107">
        <v>0</v>
      </c>
      <c r="AO25" s="107">
        <v>0</v>
      </c>
      <c r="AP25" s="107">
        <v>0</v>
      </c>
      <c r="AQ25" s="107">
        <v>0</v>
      </c>
      <c r="AR25" s="107">
        <v>13.846153846153845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212.15384615384613</v>
      </c>
      <c r="AY25" s="108"/>
      <c r="AZ25" s="110">
        <v>44875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9</v>
      </c>
      <c r="BF25" s="117"/>
      <c r="BG25" s="117"/>
      <c r="BH25" s="108">
        <v>0</v>
      </c>
      <c r="BI25" s="108">
        <v>221.15</v>
      </c>
      <c r="BJ25" s="108"/>
      <c r="BK25" s="111" t="s">
        <v>525</v>
      </c>
      <c r="BL25" s="111">
        <v>1</v>
      </c>
      <c r="BM25" s="108">
        <v>75</v>
      </c>
      <c r="BN25" s="108">
        <v>143.60121748660495</v>
      </c>
      <c r="BO25" s="189">
        <v>908863.1</v>
      </c>
      <c r="BP25" s="112">
        <v>300000</v>
      </c>
      <c r="BQ25" s="189">
        <v>589626.59899999993</v>
      </c>
      <c r="BR25" s="189" t="s">
        <v>1297</v>
      </c>
      <c r="BS25" s="189">
        <v>0</v>
      </c>
      <c r="BT25" s="112">
        <v>0</v>
      </c>
      <c r="BU25" s="113" t="s">
        <v>1297</v>
      </c>
      <c r="BV25" s="108">
        <v>0</v>
      </c>
      <c r="BW25" s="117">
        <v>0</v>
      </c>
      <c r="BX25" s="117">
        <v>12.5</v>
      </c>
      <c r="BY25" s="117"/>
      <c r="BZ25" s="117">
        <v>94.15</v>
      </c>
      <c r="CA25" s="117"/>
      <c r="CB25" s="202">
        <v>4.67</v>
      </c>
      <c r="CC25" s="117">
        <v>1</v>
      </c>
      <c r="CD25" s="108">
        <v>133.83000000000001</v>
      </c>
      <c r="CE25" s="114">
        <v>133</v>
      </c>
      <c r="CF25" s="115">
        <v>3300</v>
      </c>
      <c r="CG25" s="116"/>
      <c r="CI25" s="119">
        <v>1</v>
      </c>
      <c r="CJ25" s="119">
        <v>0</v>
      </c>
      <c r="CK25" s="119">
        <v>1</v>
      </c>
      <c r="CL25" s="119">
        <v>1</v>
      </c>
      <c r="CM25" s="119">
        <v>0</v>
      </c>
      <c r="CN25" s="119">
        <v>3</v>
      </c>
      <c r="CO25" s="119">
        <v>1</v>
      </c>
      <c r="CP25" s="119">
        <v>1</v>
      </c>
      <c r="CQ25" s="119">
        <v>0</v>
      </c>
      <c r="CR25" s="119">
        <v>3</v>
      </c>
      <c r="CT25" s="127">
        <v>0</v>
      </c>
      <c r="CU25" s="128"/>
      <c r="CV25" s="129">
        <v>0</v>
      </c>
      <c r="CW25" s="129" t="s">
        <v>527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0.2</v>
      </c>
      <c r="DJ25" s="80">
        <v>0</v>
      </c>
      <c r="DK25" s="191">
        <v>13.846153846153845</v>
      </c>
      <c r="DL25" s="118">
        <v>0</v>
      </c>
      <c r="DM25" s="118">
        <v>0</v>
      </c>
      <c r="DO25" s="197">
        <v>0</v>
      </c>
      <c r="DP25" s="197">
        <v>0.2</v>
      </c>
      <c r="DQ25" s="198">
        <v>233.85</v>
      </c>
      <c r="DR25" s="197">
        <v>961825.04999999993</v>
      </c>
      <c r="DS25" s="197">
        <v>961825.04999999993</v>
      </c>
      <c r="DT25" s="200">
        <v>4.67</v>
      </c>
      <c r="DU25" s="118">
        <v>19236.501</v>
      </c>
    </row>
    <row r="26" spans="1:125" s="118" customFormat="1" ht="33" customHeight="1" thickBot="1">
      <c r="A26" s="22">
        <v>15</v>
      </c>
      <c r="B26" s="80" t="s">
        <v>442</v>
      </c>
      <c r="C26" s="80" t="s">
        <v>1161</v>
      </c>
      <c r="D26" s="80" t="s">
        <v>709</v>
      </c>
      <c r="E26" s="80" t="s">
        <v>710</v>
      </c>
      <c r="F26" s="103" t="s">
        <v>237</v>
      </c>
      <c r="G26" s="80" t="s">
        <v>1068</v>
      </c>
      <c r="H26" s="104">
        <v>44916</v>
      </c>
      <c r="I26" s="105">
        <v>204</v>
      </c>
      <c r="J26" s="106">
        <v>26</v>
      </c>
      <c r="K26" s="106">
        <v>2.5</v>
      </c>
      <c r="L26" s="106">
        <v>0</v>
      </c>
      <c r="M26" s="106">
        <v>0</v>
      </c>
      <c r="N26" s="106">
        <v>23.5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184.38461538461539</v>
      </c>
      <c r="AH26" s="108">
        <v>184.38461538461539</v>
      </c>
      <c r="AI26" s="107"/>
      <c r="AJ26" s="107">
        <v>184.38461538461539</v>
      </c>
      <c r="AK26" s="107"/>
      <c r="AL26" s="109">
        <v>10</v>
      </c>
      <c r="AM26" s="107">
        <v>6.3269230769230766</v>
      </c>
      <c r="AN26" s="107">
        <v>0</v>
      </c>
      <c r="AO26" s="107">
        <v>0</v>
      </c>
      <c r="AP26" s="107">
        <v>0</v>
      </c>
      <c r="AQ26" s="107">
        <v>0</v>
      </c>
      <c r="AR26" s="107">
        <v>13.557692307692307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207.94230769230768</v>
      </c>
      <c r="AY26" s="108"/>
      <c r="AZ26" s="110">
        <v>44916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9</v>
      </c>
      <c r="BF26" s="117"/>
      <c r="BG26" s="117"/>
      <c r="BH26" s="108">
        <v>0</v>
      </c>
      <c r="BI26" s="108">
        <v>216.94</v>
      </c>
      <c r="BJ26" s="108"/>
      <c r="BK26" s="111">
        <v>1</v>
      </c>
      <c r="BL26" s="111">
        <v>0</v>
      </c>
      <c r="BM26" s="108">
        <v>37.5</v>
      </c>
      <c r="BN26" s="108">
        <v>175.81648090599123</v>
      </c>
      <c r="BO26" s="189">
        <v>890755.64</v>
      </c>
      <c r="BP26" s="112">
        <v>150000</v>
      </c>
      <c r="BQ26" s="189">
        <v>721902.4706</v>
      </c>
      <c r="BR26" s="189" t="s">
        <v>1297</v>
      </c>
      <c r="BS26" s="189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12.25</v>
      </c>
      <c r="BY26" s="117"/>
      <c r="BZ26" s="117">
        <v>94.15</v>
      </c>
      <c r="CA26" s="117"/>
      <c r="CB26" s="202">
        <v>4.58</v>
      </c>
      <c r="CC26" s="117">
        <v>1</v>
      </c>
      <c r="CD26" s="108">
        <v>129.46</v>
      </c>
      <c r="CE26" s="114">
        <v>129</v>
      </c>
      <c r="CF26" s="115">
        <v>1800</v>
      </c>
      <c r="CG26" s="116"/>
      <c r="CI26" s="119">
        <v>1</v>
      </c>
      <c r="CJ26" s="119">
        <v>0</v>
      </c>
      <c r="CK26" s="119">
        <v>1</v>
      </c>
      <c r="CL26" s="119">
        <v>0</v>
      </c>
      <c r="CM26" s="119">
        <v>1</v>
      </c>
      <c r="CN26" s="119">
        <v>4</v>
      </c>
      <c r="CO26" s="119">
        <v>0</v>
      </c>
      <c r="CP26" s="119">
        <v>1</v>
      </c>
      <c r="CQ26" s="119">
        <v>1</v>
      </c>
      <c r="CR26" s="119">
        <v>3</v>
      </c>
      <c r="CT26" s="127">
        <v>0</v>
      </c>
      <c r="CU26" s="128"/>
      <c r="CV26" s="129">
        <v>0</v>
      </c>
      <c r="CW26" s="129" t="s">
        <v>531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13.557692307692307</v>
      </c>
      <c r="DL26" s="118">
        <v>0</v>
      </c>
      <c r="DM26" s="118">
        <v>0</v>
      </c>
      <c r="DO26" s="197">
        <v>0</v>
      </c>
      <c r="DP26" s="197">
        <v>0</v>
      </c>
      <c r="DQ26" s="198">
        <v>229.19</v>
      </c>
      <c r="DR26" s="197">
        <v>942658.47</v>
      </c>
      <c r="DS26" s="197">
        <v>942658.47</v>
      </c>
      <c r="DT26" s="200">
        <v>4.58</v>
      </c>
      <c r="DU26" s="118">
        <v>18853.169399999999</v>
      </c>
    </row>
    <row r="27" spans="1:125" s="118" customFormat="1" ht="33" customHeight="1" thickBot="1">
      <c r="A27" s="22">
        <v>16</v>
      </c>
      <c r="B27" s="80" t="s">
        <v>443</v>
      </c>
      <c r="C27" s="80" t="s">
        <v>1225</v>
      </c>
      <c r="D27" s="80" t="s">
        <v>843</v>
      </c>
      <c r="E27" s="80" t="s">
        <v>844</v>
      </c>
      <c r="F27" s="103" t="s">
        <v>237</v>
      </c>
      <c r="G27" s="80" t="s">
        <v>1068</v>
      </c>
      <c r="H27" s="104">
        <v>45056</v>
      </c>
      <c r="I27" s="105">
        <v>204</v>
      </c>
      <c r="J27" s="106">
        <v>26</v>
      </c>
      <c r="K27" s="106">
        <v>0.5</v>
      </c>
      <c r="L27" s="106">
        <v>0</v>
      </c>
      <c r="M27" s="106">
        <v>0</v>
      </c>
      <c r="N27" s="106">
        <v>25.5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200.07692307692307</v>
      </c>
      <c r="AH27" s="108">
        <v>200.07692307692307</v>
      </c>
      <c r="AI27" s="107"/>
      <c r="AJ27" s="107">
        <v>200.07692307692307</v>
      </c>
      <c r="AK27" s="107"/>
      <c r="AL27" s="109">
        <v>10</v>
      </c>
      <c r="AM27" s="107">
        <v>6.865384615384615</v>
      </c>
      <c r="AN27" s="107">
        <v>0</v>
      </c>
      <c r="AO27" s="107">
        <v>0</v>
      </c>
      <c r="AP27" s="107">
        <v>0</v>
      </c>
      <c r="AQ27" s="107">
        <v>0</v>
      </c>
      <c r="AR27" s="107">
        <v>14.71153846153846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224.78846153846152</v>
      </c>
      <c r="AY27" s="108"/>
      <c r="AZ27" s="110">
        <v>45056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6</v>
      </c>
      <c r="BF27" s="117"/>
      <c r="BG27" s="117"/>
      <c r="BH27" s="108">
        <v>0</v>
      </c>
      <c r="BI27" s="108">
        <v>230.79</v>
      </c>
      <c r="BJ27" s="108"/>
      <c r="BK27" s="111">
        <v>0</v>
      </c>
      <c r="BL27" s="111">
        <v>0</v>
      </c>
      <c r="BM27" s="108">
        <v>0</v>
      </c>
      <c r="BN27" s="108">
        <v>225.2003869215782</v>
      </c>
      <c r="BO27" s="189">
        <v>947623.74</v>
      </c>
      <c r="BP27" s="112">
        <v>0</v>
      </c>
      <c r="BQ27" s="189">
        <v>924672.78870000003</v>
      </c>
      <c r="BR27" s="189" t="s">
        <v>1297</v>
      </c>
      <c r="BS27" s="189">
        <v>0</v>
      </c>
      <c r="BT27" s="112">
        <v>0</v>
      </c>
      <c r="BU27" s="113" t="s">
        <v>1297</v>
      </c>
      <c r="BV27" s="108">
        <v>0</v>
      </c>
      <c r="BW27" s="117">
        <v>34.964999999999996</v>
      </c>
      <c r="BX27" s="117">
        <v>13.25</v>
      </c>
      <c r="BY27" s="117"/>
      <c r="BZ27" s="117">
        <v>98.08</v>
      </c>
      <c r="CA27" s="117"/>
      <c r="CB27" s="202">
        <v>5.58</v>
      </c>
      <c r="CC27" s="117">
        <v>1</v>
      </c>
      <c r="CD27" s="108">
        <v>174.34</v>
      </c>
      <c r="CE27" s="114">
        <v>174</v>
      </c>
      <c r="CF27" s="115">
        <v>1400</v>
      </c>
      <c r="CG27" s="116"/>
      <c r="CI27" s="119">
        <v>1</v>
      </c>
      <c r="CJ27" s="119">
        <v>1</v>
      </c>
      <c r="CK27" s="119">
        <v>1</v>
      </c>
      <c r="CL27" s="119">
        <v>0</v>
      </c>
      <c r="CM27" s="119">
        <v>0</v>
      </c>
      <c r="CN27" s="119">
        <v>4</v>
      </c>
      <c r="CO27" s="119">
        <v>0</v>
      </c>
      <c r="CP27" s="119">
        <v>1</v>
      </c>
      <c r="CQ27" s="119">
        <v>0</v>
      </c>
      <c r="CR27" s="119">
        <v>4</v>
      </c>
      <c r="CT27" s="127">
        <v>0</v>
      </c>
      <c r="CU27" s="128"/>
      <c r="CV27" s="129">
        <v>0</v>
      </c>
      <c r="CW27" s="129" t="s">
        <v>524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14.71153846153846</v>
      </c>
      <c r="DL27" s="118">
        <v>0</v>
      </c>
      <c r="DM27" s="118">
        <v>0</v>
      </c>
      <c r="DO27" s="197">
        <v>0</v>
      </c>
      <c r="DP27" s="197">
        <v>0</v>
      </c>
      <c r="DQ27" s="198">
        <v>279.005</v>
      </c>
      <c r="DR27" s="197">
        <v>1147547.5649999999</v>
      </c>
      <c r="DS27" s="197">
        <v>1147547.5649999999</v>
      </c>
      <c r="DT27" s="200">
        <v>5.58</v>
      </c>
      <c r="DU27" s="118">
        <v>22950.951300000001</v>
      </c>
    </row>
    <row r="28" spans="1:125" s="118" customFormat="1" ht="33" customHeight="1" thickBot="1">
      <c r="A28" s="22">
        <v>17</v>
      </c>
      <c r="B28" s="80" t="s">
        <v>444</v>
      </c>
      <c r="C28" s="80" t="s">
        <v>1238</v>
      </c>
      <c r="D28" s="80" t="s">
        <v>875</v>
      </c>
      <c r="E28" s="80" t="s">
        <v>876</v>
      </c>
      <c r="F28" s="103" t="s">
        <v>237</v>
      </c>
      <c r="G28" s="80" t="s">
        <v>1068</v>
      </c>
      <c r="H28" s="104">
        <v>45146</v>
      </c>
      <c r="I28" s="105">
        <v>204</v>
      </c>
      <c r="J28" s="106">
        <v>26</v>
      </c>
      <c r="K28" s="106">
        <v>4</v>
      </c>
      <c r="L28" s="106">
        <v>0</v>
      </c>
      <c r="M28" s="106">
        <v>0</v>
      </c>
      <c r="N28" s="106">
        <v>21</v>
      </c>
      <c r="O28" s="106">
        <v>1</v>
      </c>
      <c r="P28" s="106">
        <v>0</v>
      </c>
      <c r="Q28" s="106">
        <v>0</v>
      </c>
      <c r="R28" s="106" t="s">
        <v>525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7.8461538461538458</v>
      </c>
      <c r="AF28" s="108">
        <v>0</v>
      </c>
      <c r="AG28" s="108">
        <v>164.76923076923077</v>
      </c>
      <c r="AH28" s="108">
        <v>172.61538461538461</v>
      </c>
      <c r="AI28" s="107"/>
      <c r="AJ28" s="107">
        <v>172.61538461538461</v>
      </c>
      <c r="AK28" s="107"/>
      <c r="AL28" s="109">
        <v>10</v>
      </c>
      <c r="AM28" s="107">
        <v>5.6538461538461533</v>
      </c>
      <c r="AN28" s="107">
        <v>0</v>
      </c>
      <c r="AO28" s="107">
        <v>0</v>
      </c>
      <c r="AP28" s="107">
        <v>0</v>
      </c>
      <c r="AQ28" s="107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182.61538461538461</v>
      </c>
      <c r="AY28" s="108"/>
      <c r="AZ28" s="110">
        <v>45146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3</v>
      </c>
      <c r="BF28" s="117"/>
      <c r="BG28" s="117"/>
      <c r="BH28" s="108">
        <v>0</v>
      </c>
      <c r="BI28" s="108">
        <v>185.62</v>
      </c>
      <c r="BJ28" s="108"/>
      <c r="BK28" s="111">
        <v>1</v>
      </c>
      <c r="BL28" s="111">
        <v>3</v>
      </c>
      <c r="BM28" s="108">
        <v>150</v>
      </c>
      <c r="BN28" s="108">
        <v>34.847536721870426</v>
      </c>
      <c r="BO28" s="189">
        <v>762155.72</v>
      </c>
      <c r="BP28" s="112">
        <v>600000</v>
      </c>
      <c r="BQ28" s="189">
        <v>143083.98577999996</v>
      </c>
      <c r="BR28" s="189" t="s">
        <v>1297</v>
      </c>
      <c r="BS28" s="189">
        <v>0</v>
      </c>
      <c r="BT28" s="112">
        <v>0</v>
      </c>
      <c r="BU28" s="113" t="s">
        <v>1297</v>
      </c>
      <c r="BV28" s="108">
        <v>0</v>
      </c>
      <c r="BW28" s="117">
        <v>35.226999999999997</v>
      </c>
      <c r="BX28" s="117">
        <v>11</v>
      </c>
      <c r="BY28" s="117"/>
      <c r="BZ28" s="117">
        <v>94.15</v>
      </c>
      <c r="CA28" s="117"/>
      <c r="CB28" s="202">
        <v>4.63</v>
      </c>
      <c r="CC28" s="117">
        <v>1</v>
      </c>
      <c r="CD28" s="108">
        <v>132.06</v>
      </c>
      <c r="CE28" s="114">
        <v>132</v>
      </c>
      <c r="CF28" s="115">
        <v>200</v>
      </c>
      <c r="CG28" s="116"/>
      <c r="CI28" s="119">
        <v>1</v>
      </c>
      <c r="CJ28" s="119">
        <v>0</v>
      </c>
      <c r="CK28" s="119">
        <v>1</v>
      </c>
      <c r="CL28" s="119">
        <v>1</v>
      </c>
      <c r="CM28" s="119">
        <v>0</v>
      </c>
      <c r="CN28" s="119">
        <v>2</v>
      </c>
      <c r="CO28" s="119">
        <v>0</v>
      </c>
      <c r="CP28" s="119">
        <v>0</v>
      </c>
      <c r="CQ28" s="119">
        <v>0</v>
      </c>
      <c r="CR28" s="119">
        <v>2</v>
      </c>
      <c r="CT28" s="127">
        <v>0</v>
      </c>
      <c r="CU28" s="128"/>
      <c r="CV28" s="129">
        <v>0</v>
      </c>
      <c r="CW28" s="129" t="s">
        <v>538</v>
      </c>
      <c r="CX28" s="129" t="s">
        <v>525</v>
      </c>
      <c r="CY28" s="129">
        <v>0</v>
      </c>
      <c r="CZ28" s="129">
        <v>0</v>
      </c>
      <c r="DA28" s="129">
        <v>0</v>
      </c>
      <c r="DB28" s="129">
        <v>0</v>
      </c>
      <c r="DC28" s="128"/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0</v>
      </c>
      <c r="DL28" s="118">
        <v>0</v>
      </c>
      <c r="DM28" s="118">
        <v>0</v>
      </c>
      <c r="DO28" s="197">
        <v>0</v>
      </c>
      <c r="DP28" s="197">
        <v>0</v>
      </c>
      <c r="DQ28" s="198">
        <v>231.84700000000001</v>
      </c>
      <c r="DR28" s="197">
        <v>953586.71100000001</v>
      </c>
      <c r="DS28" s="197">
        <v>953586.71100000001</v>
      </c>
      <c r="DT28" s="200">
        <v>4.63</v>
      </c>
      <c r="DU28" s="118">
        <v>19071.734220000002</v>
      </c>
    </row>
    <row r="29" spans="1:125" s="118" customFormat="1" ht="33" customHeight="1" thickBot="1">
      <c r="A29" s="22">
        <v>18</v>
      </c>
      <c r="B29" s="80" t="s">
        <v>445</v>
      </c>
      <c r="C29" s="80" t="s">
        <v>1239</v>
      </c>
      <c r="D29" s="80" t="s">
        <v>877</v>
      </c>
      <c r="E29" s="80" t="s">
        <v>878</v>
      </c>
      <c r="F29" s="103" t="s">
        <v>237</v>
      </c>
      <c r="G29" s="80" t="s">
        <v>1068</v>
      </c>
      <c r="H29" s="104">
        <v>45148</v>
      </c>
      <c r="I29" s="105">
        <v>204</v>
      </c>
      <c r="J29" s="106">
        <v>26</v>
      </c>
      <c r="K29" s="106">
        <v>0</v>
      </c>
      <c r="L29" s="106">
        <v>0</v>
      </c>
      <c r="M29" s="106">
        <v>0</v>
      </c>
      <c r="N29" s="106">
        <v>26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204</v>
      </c>
      <c r="AH29" s="108">
        <v>204</v>
      </c>
      <c r="AI29" s="107"/>
      <c r="AJ29" s="107">
        <v>204</v>
      </c>
      <c r="AK29" s="107"/>
      <c r="AL29" s="109">
        <v>10</v>
      </c>
      <c r="AM29" s="107">
        <v>7</v>
      </c>
      <c r="AN29" s="107">
        <v>0</v>
      </c>
      <c r="AO29" s="107">
        <v>0</v>
      </c>
      <c r="AP29" s="107">
        <v>0</v>
      </c>
      <c r="AQ29" s="107">
        <v>0</v>
      </c>
      <c r="AR29" s="107">
        <v>14.999999999999998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229</v>
      </c>
      <c r="AY29" s="108"/>
      <c r="AZ29" s="110">
        <v>45148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3</v>
      </c>
      <c r="BF29" s="117"/>
      <c r="BG29" s="117"/>
      <c r="BH29" s="108">
        <v>0</v>
      </c>
      <c r="BI29" s="108">
        <v>232</v>
      </c>
      <c r="BJ29" s="108"/>
      <c r="BK29" s="111">
        <v>0</v>
      </c>
      <c r="BL29" s="111">
        <v>0</v>
      </c>
      <c r="BM29" s="108">
        <v>0</v>
      </c>
      <c r="BN29" s="108">
        <v>234.26095750852411</v>
      </c>
      <c r="BO29" s="189">
        <v>985645.3</v>
      </c>
      <c r="BP29" s="112">
        <v>0</v>
      </c>
      <c r="BQ29" s="189">
        <v>961875.49153</v>
      </c>
      <c r="BR29" s="189" t="s">
        <v>1297</v>
      </c>
      <c r="BS29" s="189">
        <v>0</v>
      </c>
      <c r="BT29" s="112">
        <v>0</v>
      </c>
      <c r="BU29" s="113" t="s">
        <v>1297</v>
      </c>
      <c r="BV29" s="108">
        <v>0</v>
      </c>
      <c r="BW29" s="117">
        <v>35.409500000000001</v>
      </c>
      <c r="BX29" s="117">
        <v>13.5</v>
      </c>
      <c r="BY29" s="117"/>
      <c r="BZ29" s="117">
        <v>102</v>
      </c>
      <c r="CA29" s="117"/>
      <c r="CB29" s="202">
        <v>5.77</v>
      </c>
      <c r="CC29" s="117">
        <v>1</v>
      </c>
      <c r="CD29" s="108">
        <v>172.14</v>
      </c>
      <c r="CE29" s="114">
        <v>172</v>
      </c>
      <c r="CF29" s="115">
        <v>600</v>
      </c>
      <c r="CG29" s="116"/>
      <c r="CI29" s="119">
        <v>1</v>
      </c>
      <c r="CJ29" s="119">
        <v>1</v>
      </c>
      <c r="CK29" s="119">
        <v>1</v>
      </c>
      <c r="CL29" s="119">
        <v>0</v>
      </c>
      <c r="CM29" s="119">
        <v>0</v>
      </c>
      <c r="CN29" s="119">
        <v>2</v>
      </c>
      <c r="CO29" s="119">
        <v>0</v>
      </c>
      <c r="CP29" s="119">
        <v>0</v>
      </c>
      <c r="CQ29" s="119">
        <v>1</v>
      </c>
      <c r="CR29" s="119">
        <v>1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/>
      <c r="DD29" s="128"/>
      <c r="DE29" s="128"/>
      <c r="DF29" s="129"/>
      <c r="DH29" s="80">
        <v>6</v>
      </c>
      <c r="DI29" s="80">
        <v>2.0499999999999998</v>
      </c>
      <c r="DJ29" s="80">
        <v>0</v>
      </c>
      <c r="DK29" s="191">
        <v>14.999999999999998</v>
      </c>
      <c r="DL29" s="118">
        <v>0</v>
      </c>
      <c r="DM29" s="118">
        <v>0</v>
      </c>
      <c r="DO29" s="197">
        <v>0</v>
      </c>
      <c r="DP29" s="197">
        <v>8.0500000000000007</v>
      </c>
      <c r="DQ29" s="198">
        <v>288.95949999999999</v>
      </c>
      <c r="DR29" s="197">
        <v>1188490.4235</v>
      </c>
      <c r="DS29" s="197">
        <v>1188490.4235</v>
      </c>
      <c r="DT29" s="200">
        <v>5.77</v>
      </c>
      <c r="DU29" s="118">
        <v>23769.80847</v>
      </c>
    </row>
    <row r="30" spans="1:125" s="118" customFormat="1" ht="33" customHeight="1" thickBot="1">
      <c r="A30" s="22">
        <v>19</v>
      </c>
      <c r="B30" s="80" t="s">
        <v>446</v>
      </c>
      <c r="C30" s="80" t="s">
        <v>1240</v>
      </c>
      <c r="D30" s="80" t="s">
        <v>879</v>
      </c>
      <c r="E30" s="80" t="s">
        <v>880</v>
      </c>
      <c r="F30" s="103" t="s">
        <v>237</v>
      </c>
      <c r="G30" s="80" t="s">
        <v>1068</v>
      </c>
      <c r="H30" s="104">
        <v>45148</v>
      </c>
      <c r="I30" s="105">
        <v>204</v>
      </c>
      <c r="J30" s="106">
        <v>26</v>
      </c>
      <c r="K30" s="106">
        <v>0</v>
      </c>
      <c r="L30" s="106">
        <v>0</v>
      </c>
      <c r="M30" s="106">
        <v>0</v>
      </c>
      <c r="N30" s="106">
        <v>26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80">
        <v>0</v>
      </c>
      <c r="U30" s="80">
        <v>0</v>
      </c>
      <c r="V30" s="106"/>
      <c r="W30" s="107">
        <v>0</v>
      </c>
      <c r="X30" s="107">
        <v>0</v>
      </c>
      <c r="Y30" s="107"/>
      <c r="Z30" s="107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204</v>
      </c>
      <c r="AH30" s="108">
        <v>204</v>
      </c>
      <c r="AI30" s="107"/>
      <c r="AJ30" s="107">
        <v>204</v>
      </c>
      <c r="AK30" s="107"/>
      <c r="AL30" s="109">
        <v>10</v>
      </c>
      <c r="AM30" s="107">
        <v>7</v>
      </c>
      <c r="AN30" s="107">
        <v>0</v>
      </c>
      <c r="AO30" s="107">
        <v>0</v>
      </c>
      <c r="AP30" s="107">
        <v>0</v>
      </c>
      <c r="AQ30" s="107">
        <v>0</v>
      </c>
      <c r="AR30" s="107">
        <v>14.999999999999998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8">
        <v>229</v>
      </c>
      <c r="AY30" s="108"/>
      <c r="AZ30" s="110">
        <v>45148</v>
      </c>
      <c r="BA30" s="110">
        <v>43251</v>
      </c>
      <c r="BB30" s="111" t="e">
        <v>#NUM!</v>
      </c>
      <c r="BC30" s="111" t="e">
        <v>#NUM!</v>
      </c>
      <c r="BD30" s="111" t="e">
        <v>#NUM!</v>
      </c>
      <c r="BE30" s="117">
        <v>3</v>
      </c>
      <c r="BF30" s="117"/>
      <c r="BG30" s="117"/>
      <c r="BH30" s="108">
        <v>0</v>
      </c>
      <c r="BI30" s="108">
        <v>232</v>
      </c>
      <c r="BJ30" s="108"/>
      <c r="BK30" s="111">
        <v>0</v>
      </c>
      <c r="BL30" s="111">
        <v>0</v>
      </c>
      <c r="BM30" s="108">
        <v>0</v>
      </c>
      <c r="BN30" s="108">
        <v>226.35516293472966</v>
      </c>
      <c r="BO30" s="189">
        <v>952592</v>
      </c>
      <c r="BP30" s="112">
        <v>0</v>
      </c>
      <c r="BQ30" s="189">
        <v>929414.29900999996</v>
      </c>
      <c r="BR30" s="189" t="s">
        <v>1297</v>
      </c>
      <c r="BS30" s="189">
        <v>0</v>
      </c>
      <c r="BT30" s="112">
        <v>0</v>
      </c>
      <c r="BU30" s="113" t="s">
        <v>1297</v>
      </c>
      <c r="BV30" s="108">
        <v>0</v>
      </c>
      <c r="BW30" s="117">
        <v>36.261500000000005</v>
      </c>
      <c r="BX30" s="117">
        <v>13.5</v>
      </c>
      <c r="BY30" s="117"/>
      <c r="BZ30" s="117">
        <v>102</v>
      </c>
      <c r="CA30" s="117"/>
      <c r="CB30" s="202">
        <v>5.63</v>
      </c>
      <c r="CC30" s="117">
        <v>1</v>
      </c>
      <c r="CD30" s="108">
        <v>173.13</v>
      </c>
      <c r="CE30" s="114">
        <v>173</v>
      </c>
      <c r="CF30" s="115">
        <v>500</v>
      </c>
      <c r="CG30" s="116"/>
      <c r="CI30" s="119">
        <v>1</v>
      </c>
      <c r="CJ30" s="119">
        <v>1</v>
      </c>
      <c r="CK30" s="119">
        <v>1</v>
      </c>
      <c r="CL30" s="119">
        <v>0</v>
      </c>
      <c r="CM30" s="119">
        <v>0</v>
      </c>
      <c r="CN30" s="119">
        <v>3</v>
      </c>
      <c r="CO30" s="119">
        <v>0</v>
      </c>
      <c r="CP30" s="119">
        <v>0</v>
      </c>
      <c r="CQ30" s="119">
        <v>1</v>
      </c>
      <c r="CR30" s="119">
        <v>0</v>
      </c>
      <c r="CT30" s="127">
        <v>0</v>
      </c>
      <c r="CU30" s="128"/>
      <c r="CV30" s="129">
        <v>0</v>
      </c>
      <c r="CW30" s="129">
        <v>0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8"/>
      <c r="DD30" s="128"/>
      <c r="DE30" s="128"/>
      <c r="DF30" s="129"/>
      <c r="DH30" s="80">
        <v>0</v>
      </c>
      <c r="DI30" s="80">
        <v>0</v>
      </c>
      <c r="DJ30" s="80">
        <v>0</v>
      </c>
      <c r="DK30" s="191">
        <v>14.999999999999998</v>
      </c>
      <c r="DL30" s="118">
        <v>0</v>
      </c>
      <c r="DM30" s="118">
        <v>0</v>
      </c>
      <c r="DO30" s="197">
        <v>0</v>
      </c>
      <c r="DP30" s="197">
        <v>0</v>
      </c>
      <c r="DQ30" s="198">
        <v>281.76150000000001</v>
      </c>
      <c r="DR30" s="197">
        <v>1158885.0495</v>
      </c>
      <c r="DS30" s="197">
        <v>1158885.0495</v>
      </c>
      <c r="DT30" s="200">
        <v>5.63</v>
      </c>
      <c r="DU30" s="118">
        <v>23177.700990000001</v>
      </c>
    </row>
    <row r="31" spans="1:125" s="118" customFormat="1" ht="33" customHeight="1" thickBot="1">
      <c r="A31" s="22">
        <v>20</v>
      </c>
      <c r="B31" s="80" t="s">
        <v>447</v>
      </c>
      <c r="C31" s="80" t="s">
        <v>1257</v>
      </c>
      <c r="D31" s="80" t="s">
        <v>917</v>
      </c>
      <c r="E31" s="80" t="s">
        <v>918</v>
      </c>
      <c r="F31" s="103" t="s">
        <v>237</v>
      </c>
      <c r="G31" s="80" t="s">
        <v>1068</v>
      </c>
      <c r="H31" s="104">
        <v>45261</v>
      </c>
      <c r="I31" s="105">
        <v>204</v>
      </c>
      <c r="J31" s="106">
        <v>26</v>
      </c>
      <c r="K31" s="106">
        <v>0</v>
      </c>
      <c r="L31" s="106">
        <v>0</v>
      </c>
      <c r="M31" s="106">
        <v>0</v>
      </c>
      <c r="N31" s="106">
        <v>26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80">
        <v>0</v>
      </c>
      <c r="U31" s="80">
        <v>0</v>
      </c>
      <c r="V31" s="106"/>
      <c r="W31" s="107">
        <v>0</v>
      </c>
      <c r="X31" s="107">
        <v>0</v>
      </c>
      <c r="Y31" s="107"/>
      <c r="Z31" s="107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204</v>
      </c>
      <c r="AH31" s="108">
        <v>204</v>
      </c>
      <c r="AI31" s="107"/>
      <c r="AJ31" s="107">
        <v>204</v>
      </c>
      <c r="AK31" s="107"/>
      <c r="AL31" s="109">
        <v>10</v>
      </c>
      <c r="AM31" s="107">
        <v>7</v>
      </c>
      <c r="AN31" s="107">
        <v>0</v>
      </c>
      <c r="AO31" s="107">
        <v>0</v>
      </c>
      <c r="AP31" s="107">
        <v>0</v>
      </c>
      <c r="AQ31" s="107">
        <v>0</v>
      </c>
      <c r="AR31" s="107">
        <v>14.999999999999998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8">
        <v>229</v>
      </c>
      <c r="AY31" s="108"/>
      <c r="AZ31" s="110">
        <v>45261</v>
      </c>
      <c r="BA31" s="110">
        <v>43251</v>
      </c>
      <c r="BB31" s="111" t="e">
        <v>#NUM!</v>
      </c>
      <c r="BC31" s="111" t="e">
        <v>#NUM!</v>
      </c>
      <c r="BD31" s="111" t="e">
        <v>#NUM!</v>
      </c>
      <c r="BE31" s="117">
        <v>3</v>
      </c>
      <c r="BF31" s="117"/>
      <c r="BG31" s="117"/>
      <c r="BH31" s="108">
        <v>20</v>
      </c>
      <c r="BI31" s="108">
        <v>252</v>
      </c>
      <c r="BJ31" s="108"/>
      <c r="BK31" s="111">
        <v>0</v>
      </c>
      <c r="BL31" s="111">
        <v>1</v>
      </c>
      <c r="BM31" s="108">
        <v>37.5</v>
      </c>
      <c r="BN31" s="108">
        <v>209.62299074525086</v>
      </c>
      <c r="BO31" s="189">
        <v>1034712</v>
      </c>
      <c r="BP31" s="112">
        <v>150000</v>
      </c>
      <c r="BQ31" s="189">
        <v>860712</v>
      </c>
      <c r="BR31" s="189" t="s">
        <v>1297</v>
      </c>
      <c r="BS31" s="189">
        <v>0</v>
      </c>
      <c r="BT31" s="112">
        <v>0</v>
      </c>
      <c r="BU31" s="113" t="s">
        <v>1297</v>
      </c>
      <c r="BV31" s="108">
        <v>0</v>
      </c>
      <c r="BW31" s="117">
        <v>39.150000000000006</v>
      </c>
      <c r="BX31" s="117">
        <v>13.5</v>
      </c>
      <c r="BY31" s="117"/>
      <c r="BZ31" s="117">
        <v>102</v>
      </c>
      <c r="CA31" s="117"/>
      <c r="CB31" s="202">
        <v>5.83</v>
      </c>
      <c r="CC31" s="117">
        <v>1</v>
      </c>
      <c r="CD31" s="108">
        <v>195.82</v>
      </c>
      <c r="CE31" s="114">
        <v>195</v>
      </c>
      <c r="CF31" s="115">
        <v>3300</v>
      </c>
      <c r="CG31" s="116"/>
      <c r="CI31" s="119">
        <v>1</v>
      </c>
      <c r="CJ31" s="119">
        <v>1</v>
      </c>
      <c r="CK31" s="119">
        <v>2</v>
      </c>
      <c r="CL31" s="119">
        <v>0</v>
      </c>
      <c r="CM31" s="119">
        <v>1</v>
      </c>
      <c r="CN31" s="119">
        <v>0</v>
      </c>
      <c r="CO31" s="119">
        <v>1</v>
      </c>
      <c r="CP31" s="119">
        <v>1</v>
      </c>
      <c r="CQ31" s="119">
        <v>0</v>
      </c>
      <c r="CR31" s="119">
        <v>3</v>
      </c>
      <c r="CT31" s="127">
        <v>0</v>
      </c>
      <c r="CU31" s="128"/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8"/>
      <c r="DD31" s="128"/>
      <c r="DE31" s="128"/>
      <c r="DF31" s="129"/>
      <c r="DH31" s="80">
        <v>0</v>
      </c>
      <c r="DI31" s="80">
        <v>0</v>
      </c>
      <c r="DJ31" s="80">
        <v>0</v>
      </c>
      <c r="DK31" s="191">
        <v>14.999999999999998</v>
      </c>
      <c r="DL31" s="118">
        <v>0</v>
      </c>
      <c r="DM31" s="118">
        <v>0</v>
      </c>
      <c r="DO31" s="197">
        <v>0</v>
      </c>
      <c r="DP31" s="197">
        <v>0</v>
      </c>
      <c r="DQ31" s="198">
        <v>304.64999999999998</v>
      </c>
      <c r="DR31" s="197">
        <v>1253025.45</v>
      </c>
      <c r="DS31" s="197">
        <v>1200000</v>
      </c>
      <c r="DT31" s="200">
        <v>5.83</v>
      </c>
      <c r="DU31" s="118">
        <v>24000</v>
      </c>
    </row>
    <row r="32" spans="1:125" s="118" customFormat="1" ht="33" customHeight="1" thickBot="1">
      <c r="A32" s="22">
        <v>21</v>
      </c>
      <c r="B32" s="80" t="s">
        <v>448</v>
      </c>
      <c r="C32" s="80" t="s">
        <v>1269</v>
      </c>
      <c r="D32" s="80" t="s">
        <v>949</v>
      </c>
      <c r="E32" s="80" t="s">
        <v>950</v>
      </c>
      <c r="F32" s="103" t="s">
        <v>237</v>
      </c>
      <c r="G32" s="80" t="s">
        <v>1068</v>
      </c>
      <c r="H32" s="104">
        <v>45317</v>
      </c>
      <c r="I32" s="105">
        <v>204</v>
      </c>
      <c r="J32" s="106">
        <v>26</v>
      </c>
      <c r="K32" s="106">
        <v>0.5</v>
      </c>
      <c r="L32" s="106">
        <v>0</v>
      </c>
      <c r="M32" s="106">
        <v>0</v>
      </c>
      <c r="N32" s="106">
        <v>25.5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80">
        <v>0</v>
      </c>
      <c r="U32" s="80">
        <v>0</v>
      </c>
      <c r="V32" s="106"/>
      <c r="W32" s="107">
        <v>0</v>
      </c>
      <c r="X32" s="107">
        <v>0</v>
      </c>
      <c r="Y32" s="107"/>
      <c r="Z32" s="107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200.07692307692307</v>
      </c>
      <c r="AH32" s="108">
        <v>200.07692307692307</v>
      </c>
      <c r="AI32" s="107"/>
      <c r="AJ32" s="107">
        <v>200.07692307692307</v>
      </c>
      <c r="AK32" s="107"/>
      <c r="AL32" s="109">
        <v>10</v>
      </c>
      <c r="AM32" s="107">
        <v>6.865384615384615</v>
      </c>
      <c r="AN32" s="107">
        <v>0</v>
      </c>
      <c r="AO32" s="107">
        <v>0</v>
      </c>
      <c r="AP32" s="107">
        <v>0</v>
      </c>
      <c r="AQ32" s="107">
        <v>0</v>
      </c>
      <c r="AR32" s="107">
        <v>14.71153846153846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8">
        <v>224.78846153846152</v>
      </c>
      <c r="AY32" s="108"/>
      <c r="AZ32" s="110">
        <v>45317</v>
      </c>
      <c r="BA32" s="110">
        <v>43251</v>
      </c>
      <c r="BB32" s="111" t="e">
        <v>#NUM!</v>
      </c>
      <c r="BC32" s="111" t="e">
        <v>#NUM!</v>
      </c>
      <c r="BD32" s="111" t="e">
        <v>#NUM!</v>
      </c>
      <c r="BE32" s="117">
        <v>3</v>
      </c>
      <c r="BF32" s="117"/>
      <c r="BG32" s="117"/>
      <c r="BH32" s="108">
        <v>0</v>
      </c>
      <c r="BI32" s="108">
        <v>227.79</v>
      </c>
      <c r="BJ32" s="108"/>
      <c r="BK32" s="111">
        <v>1</v>
      </c>
      <c r="BL32" s="111">
        <v>1</v>
      </c>
      <c r="BM32" s="108">
        <v>75</v>
      </c>
      <c r="BN32" s="108">
        <v>149.89717233317097</v>
      </c>
      <c r="BO32" s="189">
        <v>935305.74</v>
      </c>
      <c r="BP32" s="112">
        <v>300000</v>
      </c>
      <c r="BQ32" s="189">
        <v>615477.78960000002</v>
      </c>
      <c r="BR32" s="189" t="s">
        <v>1297</v>
      </c>
      <c r="BS32" s="189">
        <v>0</v>
      </c>
      <c r="BT32" s="112">
        <v>0</v>
      </c>
      <c r="BU32" s="113" t="s">
        <v>1297</v>
      </c>
      <c r="BV32" s="108">
        <v>0</v>
      </c>
      <c r="BW32" s="117">
        <v>0</v>
      </c>
      <c r="BX32" s="117">
        <v>13.25</v>
      </c>
      <c r="BY32" s="117"/>
      <c r="BZ32" s="117">
        <v>98.08</v>
      </c>
      <c r="CA32" s="117"/>
      <c r="CB32" s="202">
        <v>4.82</v>
      </c>
      <c r="CC32" s="117">
        <v>1</v>
      </c>
      <c r="CD32" s="108">
        <v>137.13999999999999</v>
      </c>
      <c r="CE32" s="114">
        <v>137</v>
      </c>
      <c r="CF32" s="115">
        <v>600</v>
      </c>
      <c r="CG32" s="116"/>
      <c r="CI32" s="119">
        <v>1</v>
      </c>
      <c r="CJ32" s="119">
        <v>0</v>
      </c>
      <c r="CK32" s="119">
        <v>1</v>
      </c>
      <c r="CL32" s="119">
        <v>1</v>
      </c>
      <c r="CM32" s="119">
        <v>1</v>
      </c>
      <c r="CN32" s="119">
        <v>2</v>
      </c>
      <c r="CO32" s="119">
        <v>0</v>
      </c>
      <c r="CP32" s="119">
        <v>0</v>
      </c>
      <c r="CQ32" s="119">
        <v>1</v>
      </c>
      <c r="CR32" s="119">
        <v>1</v>
      </c>
      <c r="CT32" s="127">
        <v>0</v>
      </c>
      <c r="CU32" s="128"/>
      <c r="CV32" s="129">
        <v>0</v>
      </c>
      <c r="CW32" s="129" t="s">
        <v>524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8"/>
      <c r="DD32" s="128"/>
      <c r="DE32" s="128"/>
      <c r="DF32" s="129"/>
      <c r="DH32" s="80">
        <v>0</v>
      </c>
      <c r="DI32" s="80">
        <v>0</v>
      </c>
      <c r="DJ32" s="80">
        <v>0</v>
      </c>
      <c r="DK32" s="191">
        <v>14.71153846153846</v>
      </c>
      <c r="DL32" s="118">
        <v>0</v>
      </c>
      <c r="DM32" s="118">
        <v>0</v>
      </c>
      <c r="DO32" s="197">
        <v>0</v>
      </c>
      <c r="DP32" s="197">
        <v>0</v>
      </c>
      <c r="DQ32" s="198">
        <v>241.04</v>
      </c>
      <c r="DR32" s="197">
        <v>991397.52</v>
      </c>
      <c r="DS32" s="197">
        <v>991397.52</v>
      </c>
      <c r="DT32" s="200">
        <v>4.82</v>
      </c>
      <c r="DU32" s="118">
        <v>19827.950400000002</v>
      </c>
    </row>
    <row r="33" spans="1:125" s="118" customFormat="1" ht="33" customHeight="1" thickBot="1">
      <c r="A33" s="22">
        <v>22</v>
      </c>
      <c r="B33" s="80" t="s">
        <v>449</v>
      </c>
      <c r="C33" s="80" t="s">
        <v>1271</v>
      </c>
      <c r="D33" s="80" t="s">
        <v>953</v>
      </c>
      <c r="E33" s="80" t="s">
        <v>954</v>
      </c>
      <c r="F33" s="103" t="s">
        <v>237</v>
      </c>
      <c r="G33" s="80" t="s">
        <v>1068</v>
      </c>
      <c r="H33" s="104">
        <v>45323</v>
      </c>
      <c r="I33" s="105">
        <v>204</v>
      </c>
      <c r="J33" s="106">
        <v>26</v>
      </c>
      <c r="K33" s="106">
        <v>4</v>
      </c>
      <c r="L33" s="106">
        <v>0</v>
      </c>
      <c r="M33" s="106">
        <v>0</v>
      </c>
      <c r="N33" s="106">
        <v>21</v>
      </c>
      <c r="O33" s="106">
        <v>1</v>
      </c>
      <c r="P33" s="106">
        <v>0</v>
      </c>
      <c r="Q33" s="106">
        <v>0</v>
      </c>
      <c r="R33" s="106" t="s">
        <v>525</v>
      </c>
      <c r="S33" s="106">
        <v>0</v>
      </c>
      <c r="T33" s="80">
        <v>0</v>
      </c>
      <c r="U33" s="80">
        <v>0</v>
      </c>
      <c r="V33" s="106"/>
      <c r="W33" s="107">
        <v>0</v>
      </c>
      <c r="X33" s="107">
        <v>0</v>
      </c>
      <c r="Y33" s="107"/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7.8461538461538458</v>
      </c>
      <c r="AF33" s="108">
        <v>0</v>
      </c>
      <c r="AG33" s="108">
        <v>164.76923076923077</v>
      </c>
      <c r="AH33" s="108">
        <v>172.61538461538461</v>
      </c>
      <c r="AI33" s="107"/>
      <c r="AJ33" s="107">
        <v>172.61538461538461</v>
      </c>
      <c r="AK33" s="107"/>
      <c r="AL33" s="109">
        <v>10</v>
      </c>
      <c r="AM33" s="107">
        <v>5.6538461538461533</v>
      </c>
      <c r="AN33" s="107">
        <v>0</v>
      </c>
      <c r="AO33" s="107">
        <v>0</v>
      </c>
      <c r="AP33" s="107">
        <v>0</v>
      </c>
      <c r="AQ33" s="107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8">
        <v>182.61538461538461</v>
      </c>
      <c r="AY33" s="108"/>
      <c r="AZ33" s="110">
        <v>45323</v>
      </c>
      <c r="BA33" s="110">
        <v>43251</v>
      </c>
      <c r="BB33" s="111" t="e">
        <v>#NUM!</v>
      </c>
      <c r="BC33" s="111" t="e">
        <v>#NUM!</v>
      </c>
      <c r="BD33" s="111" t="e">
        <v>#NUM!</v>
      </c>
      <c r="BE33" s="117">
        <v>0</v>
      </c>
      <c r="BF33" s="117"/>
      <c r="BG33" s="117"/>
      <c r="BH33" s="108">
        <v>12</v>
      </c>
      <c r="BI33" s="108">
        <v>194.62</v>
      </c>
      <c r="BJ33" s="108"/>
      <c r="BK33" s="111">
        <v>1</v>
      </c>
      <c r="BL33" s="111">
        <v>3</v>
      </c>
      <c r="BM33" s="108">
        <v>150</v>
      </c>
      <c r="BN33" s="108">
        <v>44.372970969313194</v>
      </c>
      <c r="BO33" s="189">
        <v>799109.72</v>
      </c>
      <c r="BP33" s="112">
        <v>600000</v>
      </c>
      <c r="BQ33" s="189">
        <v>182195.41879999998</v>
      </c>
      <c r="BR33" s="189" t="s">
        <v>1297</v>
      </c>
      <c r="BS33" s="189">
        <v>0</v>
      </c>
      <c r="BT33" s="112">
        <v>0</v>
      </c>
      <c r="BU33" s="113" t="s">
        <v>1297</v>
      </c>
      <c r="BV33" s="108">
        <v>0</v>
      </c>
      <c r="BW33" s="117">
        <v>0</v>
      </c>
      <c r="BX33" s="117">
        <v>11</v>
      </c>
      <c r="BY33" s="117"/>
      <c r="BZ33" s="117">
        <v>102</v>
      </c>
      <c r="CA33" s="117"/>
      <c r="CB33" s="202">
        <v>4.1100000000000003</v>
      </c>
      <c r="CC33" s="117">
        <v>1</v>
      </c>
      <c r="CD33" s="108">
        <v>98.51</v>
      </c>
      <c r="CE33" s="114">
        <v>98</v>
      </c>
      <c r="CF33" s="115">
        <v>2000</v>
      </c>
      <c r="CG33" s="116"/>
      <c r="CI33" s="119">
        <v>0</v>
      </c>
      <c r="CJ33" s="119">
        <v>1</v>
      </c>
      <c r="CK33" s="119">
        <v>2</v>
      </c>
      <c r="CL33" s="119">
        <v>0</v>
      </c>
      <c r="CM33" s="119">
        <v>1</v>
      </c>
      <c r="CN33" s="119">
        <v>3</v>
      </c>
      <c r="CO33" s="119">
        <v>1</v>
      </c>
      <c r="CP33" s="119">
        <v>0</v>
      </c>
      <c r="CQ33" s="119">
        <v>0</v>
      </c>
      <c r="CR33" s="119">
        <v>0</v>
      </c>
      <c r="CT33" s="127">
        <v>0</v>
      </c>
      <c r="CU33" s="128"/>
      <c r="CV33" s="129">
        <v>0</v>
      </c>
      <c r="CW33" s="129" t="s">
        <v>538</v>
      </c>
      <c r="CX33" s="129" t="s">
        <v>525</v>
      </c>
      <c r="CY33" s="129">
        <v>0</v>
      </c>
      <c r="CZ33" s="129">
        <v>0</v>
      </c>
      <c r="DA33" s="129">
        <v>0</v>
      </c>
      <c r="DB33" s="129">
        <v>0</v>
      </c>
      <c r="DC33" s="128"/>
      <c r="DD33" s="128"/>
      <c r="DE33" s="128"/>
      <c r="DF33" s="129"/>
      <c r="DH33" s="80">
        <v>0</v>
      </c>
      <c r="DI33" s="80">
        <v>0</v>
      </c>
      <c r="DJ33" s="80">
        <v>0</v>
      </c>
      <c r="DK33" s="191">
        <v>0</v>
      </c>
      <c r="DL33" s="118">
        <v>0</v>
      </c>
      <c r="DM33" s="118">
        <v>0</v>
      </c>
      <c r="DO33" s="197">
        <v>0</v>
      </c>
      <c r="DP33" s="197">
        <v>0</v>
      </c>
      <c r="DQ33" s="198">
        <v>205.62</v>
      </c>
      <c r="DR33" s="197">
        <v>845715.06</v>
      </c>
      <c r="DS33" s="197">
        <v>845715.06</v>
      </c>
      <c r="DT33" s="200">
        <v>4.1100000000000003</v>
      </c>
      <c r="DU33" s="118">
        <v>16914.301200000002</v>
      </c>
    </row>
    <row r="34" spans="1:125" s="118" customFormat="1" ht="33" customHeight="1" thickBot="1">
      <c r="A34" s="22">
        <v>23</v>
      </c>
      <c r="B34" s="80" t="s">
        <v>450</v>
      </c>
      <c r="C34" s="80" t="s">
        <v>1272</v>
      </c>
      <c r="D34" s="80" t="s">
        <v>957</v>
      </c>
      <c r="E34" s="80" t="s">
        <v>958</v>
      </c>
      <c r="F34" s="103" t="s">
        <v>237</v>
      </c>
      <c r="G34" s="80" t="s">
        <v>1068</v>
      </c>
      <c r="H34" s="104">
        <v>45348</v>
      </c>
      <c r="I34" s="105">
        <v>204</v>
      </c>
      <c r="J34" s="106">
        <v>26</v>
      </c>
      <c r="K34" s="106">
        <v>0</v>
      </c>
      <c r="L34" s="106">
        <v>0</v>
      </c>
      <c r="M34" s="106">
        <v>0</v>
      </c>
      <c r="N34" s="106">
        <v>26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80">
        <v>0</v>
      </c>
      <c r="U34" s="80">
        <v>0</v>
      </c>
      <c r="V34" s="106"/>
      <c r="W34" s="107">
        <v>0</v>
      </c>
      <c r="X34" s="107">
        <v>0</v>
      </c>
      <c r="Y34" s="107"/>
      <c r="Z34" s="107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204</v>
      </c>
      <c r="AH34" s="108">
        <v>204</v>
      </c>
      <c r="AI34" s="107"/>
      <c r="AJ34" s="107">
        <v>204</v>
      </c>
      <c r="AK34" s="107"/>
      <c r="AL34" s="109">
        <v>10</v>
      </c>
      <c r="AM34" s="107">
        <v>7</v>
      </c>
      <c r="AN34" s="107">
        <v>0</v>
      </c>
      <c r="AO34" s="107">
        <v>0</v>
      </c>
      <c r="AP34" s="107">
        <v>0</v>
      </c>
      <c r="AQ34" s="107">
        <v>0</v>
      </c>
      <c r="AR34" s="107">
        <v>14.999999999999998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8">
        <v>229</v>
      </c>
      <c r="AY34" s="108"/>
      <c r="AZ34" s="110">
        <v>45348</v>
      </c>
      <c r="BA34" s="110">
        <v>43251</v>
      </c>
      <c r="BB34" s="111" t="e">
        <v>#NUM!</v>
      </c>
      <c r="BC34" s="111" t="e">
        <v>#NUM!</v>
      </c>
      <c r="BD34" s="111" t="e">
        <v>#NUM!</v>
      </c>
      <c r="BE34" s="117">
        <v>0</v>
      </c>
      <c r="BF34" s="117"/>
      <c r="BG34" s="117"/>
      <c r="BH34" s="108">
        <v>0</v>
      </c>
      <c r="BI34" s="108">
        <v>229</v>
      </c>
      <c r="BJ34" s="108"/>
      <c r="BK34" s="111">
        <v>0</v>
      </c>
      <c r="BL34" s="111">
        <v>1</v>
      </c>
      <c r="BM34" s="108">
        <v>37.5</v>
      </c>
      <c r="BN34" s="108">
        <v>187.00843355820749</v>
      </c>
      <c r="BO34" s="189">
        <v>940274</v>
      </c>
      <c r="BP34" s="112">
        <v>150000</v>
      </c>
      <c r="BQ34" s="189">
        <v>767856.62818999996</v>
      </c>
      <c r="BR34" s="189" t="s">
        <v>1297</v>
      </c>
      <c r="BS34" s="189">
        <v>0</v>
      </c>
      <c r="BT34" s="112">
        <v>0</v>
      </c>
      <c r="BU34" s="113" t="s">
        <v>1297</v>
      </c>
      <c r="BV34" s="108">
        <v>0</v>
      </c>
      <c r="BW34" s="117">
        <v>30.018500000000003</v>
      </c>
      <c r="BX34" s="117">
        <v>13.5</v>
      </c>
      <c r="BY34" s="117"/>
      <c r="BZ34" s="117">
        <v>102</v>
      </c>
      <c r="CA34" s="117"/>
      <c r="CB34" s="202">
        <v>5.45</v>
      </c>
      <c r="CC34" s="117">
        <v>1</v>
      </c>
      <c r="CD34" s="108">
        <v>164.07</v>
      </c>
      <c r="CE34" s="114">
        <v>164</v>
      </c>
      <c r="CF34" s="115">
        <v>300</v>
      </c>
      <c r="CG34" s="116"/>
      <c r="CI34" s="119">
        <v>1</v>
      </c>
      <c r="CJ34" s="119">
        <v>1</v>
      </c>
      <c r="CK34" s="119">
        <v>0</v>
      </c>
      <c r="CL34" s="119">
        <v>1</v>
      </c>
      <c r="CM34" s="119">
        <v>0</v>
      </c>
      <c r="CN34" s="119">
        <v>4</v>
      </c>
      <c r="CO34" s="119">
        <v>0</v>
      </c>
      <c r="CP34" s="119">
        <v>0</v>
      </c>
      <c r="CQ34" s="119">
        <v>0</v>
      </c>
      <c r="CR34" s="119">
        <v>3</v>
      </c>
      <c r="CT34" s="127">
        <v>0</v>
      </c>
      <c r="CU34" s="128"/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8"/>
      <c r="DD34" s="128"/>
      <c r="DE34" s="128"/>
      <c r="DF34" s="129"/>
      <c r="DH34" s="80">
        <v>0</v>
      </c>
      <c r="DI34" s="80">
        <v>0</v>
      </c>
      <c r="DJ34" s="80">
        <v>0</v>
      </c>
      <c r="DK34" s="191">
        <v>14.999999999999998</v>
      </c>
      <c r="DL34" s="118">
        <v>0</v>
      </c>
      <c r="DM34" s="118">
        <v>0</v>
      </c>
      <c r="DO34" s="197">
        <v>0</v>
      </c>
      <c r="DP34" s="197">
        <v>0</v>
      </c>
      <c r="DQ34" s="198">
        <v>272.51850000000002</v>
      </c>
      <c r="DR34" s="197">
        <v>1120868.5905000002</v>
      </c>
      <c r="DS34" s="197">
        <v>1120868.5905000002</v>
      </c>
      <c r="DT34" s="200">
        <v>5.45</v>
      </c>
      <c r="DU34" s="118">
        <v>22417.371810000004</v>
      </c>
    </row>
    <row r="35" spans="1:125" s="118" customFormat="1" ht="33" customHeight="1" thickBot="1">
      <c r="A35" s="22">
        <v>24</v>
      </c>
      <c r="B35" s="80" t="s">
        <v>451</v>
      </c>
      <c r="C35" s="80" t="s">
        <v>1283</v>
      </c>
      <c r="D35" s="80" t="s">
        <v>991</v>
      </c>
      <c r="E35" s="80" t="s">
        <v>992</v>
      </c>
      <c r="F35" s="103" t="s">
        <v>237</v>
      </c>
      <c r="G35" s="80" t="s">
        <v>1068</v>
      </c>
      <c r="H35" s="104">
        <v>45414</v>
      </c>
      <c r="I35" s="105">
        <v>204</v>
      </c>
      <c r="J35" s="106">
        <v>26</v>
      </c>
      <c r="K35" s="106">
        <v>0</v>
      </c>
      <c r="L35" s="106">
        <v>0</v>
      </c>
      <c r="M35" s="106">
        <v>0</v>
      </c>
      <c r="N35" s="106">
        <v>26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80">
        <v>0</v>
      </c>
      <c r="U35" s="80">
        <v>0</v>
      </c>
      <c r="V35" s="106"/>
      <c r="W35" s="107">
        <v>0</v>
      </c>
      <c r="X35" s="107">
        <v>0</v>
      </c>
      <c r="Y35" s="107"/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204</v>
      </c>
      <c r="AH35" s="108">
        <v>204</v>
      </c>
      <c r="AI35" s="107"/>
      <c r="AJ35" s="107">
        <v>204</v>
      </c>
      <c r="AK35" s="107"/>
      <c r="AL35" s="109">
        <v>10</v>
      </c>
      <c r="AM35" s="107">
        <v>7</v>
      </c>
      <c r="AN35" s="107">
        <v>0</v>
      </c>
      <c r="AO35" s="107">
        <v>0</v>
      </c>
      <c r="AP35" s="107">
        <v>0</v>
      </c>
      <c r="AQ35" s="107">
        <v>0</v>
      </c>
      <c r="AR35" s="107">
        <v>14.999999999999998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8">
        <v>229</v>
      </c>
      <c r="AY35" s="108"/>
      <c r="AZ35" s="110">
        <v>45414</v>
      </c>
      <c r="BA35" s="110">
        <v>43251</v>
      </c>
      <c r="BB35" s="111" t="e">
        <v>#NUM!</v>
      </c>
      <c r="BC35" s="111" t="e">
        <v>#NUM!</v>
      </c>
      <c r="BD35" s="111" t="e">
        <v>#NUM!</v>
      </c>
      <c r="BE35" s="117">
        <v>0</v>
      </c>
      <c r="BF35" s="117"/>
      <c r="BG35" s="117"/>
      <c r="BH35" s="108">
        <v>12</v>
      </c>
      <c r="BI35" s="108">
        <v>241</v>
      </c>
      <c r="BJ35" s="108"/>
      <c r="BK35" s="111">
        <v>1</v>
      </c>
      <c r="BL35" s="111">
        <v>0</v>
      </c>
      <c r="BM35" s="108">
        <v>37.5</v>
      </c>
      <c r="BN35" s="108">
        <v>198.86255528494885</v>
      </c>
      <c r="BO35" s="189">
        <v>989546</v>
      </c>
      <c r="BP35" s="112">
        <v>150000</v>
      </c>
      <c r="BQ35" s="189">
        <v>816529.652</v>
      </c>
      <c r="BR35" s="189" t="s">
        <v>1297</v>
      </c>
      <c r="BS35" s="189">
        <v>0</v>
      </c>
      <c r="BT35" s="112">
        <v>0</v>
      </c>
      <c r="BU35" s="113" t="s">
        <v>1297</v>
      </c>
      <c r="BV35" s="108">
        <v>0</v>
      </c>
      <c r="BW35" s="117">
        <v>25.3</v>
      </c>
      <c r="BX35" s="117">
        <v>13.5</v>
      </c>
      <c r="BY35" s="117"/>
      <c r="BZ35" s="117">
        <v>102</v>
      </c>
      <c r="CA35" s="117"/>
      <c r="CB35" s="202">
        <v>5.59</v>
      </c>
      <c r="CC35" s="117">
        <v>1</v>
      </c>
      <c r="CD35" s="108">
        <v>171.21</v>
      </c>
      <c r="CE35" s="114">
        <v>171</v>
      </c>
      <c r="CF35" s="115">
        <v>800</v>
      </c>
      <c r="CG35" s="116"/>
      <c r="CI35" s="119">
        <v>1</v>
      </c>
      <c r="CJ35" s="119">
        <v>1</v>
      </c>
      <c r="CK35" s="119">
        <v>1</v>
      </c>
      <c r="CL35" s="119">
        <v>0</v>
      </c>
      <c r="CM35" s="119">
        <v>0</v>
      </c>
      <c r="CN35" s="119">
        <v>1</v>
      </c>
      <c r="CO35" s="119">
        <v>0</v>
      </c>
      <c r="CP35" s="119">
        <v>0</v>
      </c>
      <c r="CQ35" s="119">
        <v>1</v>
      </c>
      <c r="CR35" s="119">
        <v>3</v>
      </c>
      <c r="CT35" s="127">
        <v>0</v>
      </c>
      <c r="CU35" s="128"/>
      <c r="CV35" s="129">
        <v>0</v>
      </c>
      <c r="CW35" s="129">
        <v>0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8"/>
      <c r="DD35" s="128"/>
      <c r="DE35" s="128"/>
      <c r="DF35" s="129"/>
      <c r="DH35" s="80">
        <v>0</v>
      </c>
      <c r="DI35" s="80">
        <v>0</v>
      </c>
      <c r="DJ35" s="80">
        <v>0</v>
      </c>
      <c r="DK35" s="191">
        <v>14.999999999999998</v>
      </c>
      <c r="DL35" s="118">
        <v>0</v>
      </c>
      <c r="DM35" s="118">
        <v>0</v>
      </c>
      <c r="DO35" s="197">
        <v>0</v>
      </c>
      <c r="DP35" s="197">
        <v>0</v>
      </c>
      <c r="DQ35" s="198">
        <v>279.8</v>
      </c>
      <c r="DR35" s="197">
        <v>1150817.4000000001</v>
      </c>
      <c r="DS35" s="197">
        <v>1150817.4000000001</v>
      </c>
      <c r="DT35" s="200">
        <v>5.59</v>
      </c>
      <c r="DU35" s="118">
        <v>23016.348000000002</v>
      </c>
    </row>
    <row r="36" spans="1:125" s="118" customFormat="1" ht="33" customHeight="1" thickBot="1">
      <c r="A36" s="22">
        <v>25</v>
      </c>
      <c r="B36" s="80" t="s">
        <v>452</v>
      </c>
      <c r="C36" s="80">
        <v>0</v>
      </c>
      <c r="D36" s="80" t="s">
        <v>999</v>
      </c>
      <c r="E36" s="80" t="s">
        <v>1000</v>
      </c>
      <c r="F36" s="103" t="s">
        <v>237</v>
      </c>
      <c r="G36" s="80" t="s">
        <v>1068</v>
      </c>
      <c r="H36" s="104">
        <v>45416</v>
      </c>
      <c r="I36" s="105">
        <v>204</v>
      </c>
      <c r="J36" s="106">
        <v>26</v>
      </c>
      <c r="K36" s="106">
        <v>0.5</v>
      </c>
      <c r="L36" s="106">
        <v>0</v>
      </c>
      <c r="M36" s="106">
        <v>0</v>
      </c>
      <c r="N36" s="106">
        <v>25.5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80">
        <v>0</v>
      </c>
      <c r="U36" s="80">
        <v>0</v>
      </c>
      <c r="V36" s="106"/>
      <c r="W36" s="107">
        <v>0</v>
      </c>
      <c r="X36" s="107">
        <v>0</v>
      </c>
      <c r="Y36" s="107"/>
      <c r="Z36" s="107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200.07692307692307</v>
      </c>
      <c r="AH36" s="108">
        <v>200.07692307692307</v>
      </c>
      <c r="AI36" s="107"/>
      <c r="AJ36" s="107">
        <v>200.07692307692307</v>
      </c>
      <c r="AK36" s="107"/>
      <c r="AL36" s="109">
        <v>10</v>
      </c>
      <c r="AM36" s="107">
        <v>6.865384615384615</v>
      </c>
      <c r="AN36" s="107">
        <v>0</v>
      </c>
      <c r="AO36" s="107">
        <v>0</v>
      </c>
      <c r="AP36" s="107">
        <v>0</v>
      </c>
      <c r="AQ36" s="107">
        <v>0</v>
      </c>
      <c r="AR36" s="107">
        <v>14.71153846153846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8">
        <v>224.78846153846152</v>
      </c>
      <c r="AY36" s="108"/>
      <c r="AZ36" s="110">
        <v>45416</v>
      </c>
      <c r="BA36" s="110">
        <v>43251</v>
      </c>
      <c r="BB36" s="111" t="e">
        <v>#NUM!</v>
      </c>
      <c r="BC36" s="111" t="e">
        <v>#NUM!</v>
      </c>
      <c r="BD36" s="111" t="e">
        <v>#NUM!</v>
      </c>
      <c r="BE36" s="117">
        <v>0</v>
      </c>
      <c r="BF36" s="117"/>
      <c r="BG36" s="117"/>
      <c r="BH36" s="108">
        <v>0</v>
      </c>
      <c r="BI36" s="108">
        <v>224.79</v>
      </c>
      <c r="BJ36" s="108"/>
      <c r="BK36" s="111">
        <v>0</v>
      </c>
      <c r="BL36" s="111">
        <v>0</v>
      </c>
      <c r="BM36" s="108">
        <v>0</v>
      </c>
      <c r="BN36" s="108">
        <v>219.56885402338042</v>
      </c>
      <c r="BO36" s="189">
        <v>922987.74</v>
      </c>
      <c r="BP36" s="112">
        <v>0</v>
      </c>
      <c r="BQ36" s="189">
        <v>901549.71461999998</v>
      </c>
      <c r="BR36" s="189" t="s">
        <v>1297</v>
      </c>
      <c r="BS36" s="189">
        <v>0</v>
      </c>
      <c r="BT36" s="112">
        <v>0</v>
      </c>
      <c r="BU36" s="113" t="s">
        <v>1297</v>
      </c>
      <c r="BV36" s="108">
        <v>0</v>
      </c>
      <c r="BW36" s="117">
        <v>22.573000000000004</v>
      </c>
      <c r="BX36" s="117">
        <v>13.25</v>
      </c>
      <c r="BY36" s="117"/>
      <c r="BZ36" s="117">
        <v>98.08</v>
      </c>
      <c r="CA36" s="117"/>
      <c r="CB36" s="202">
        <v>5.21</v>
      </c>
      <c r="CC36" s="117">
        <v>1</v>
      </c>
      <c r="CD36" s="108">
        <v>156.32</v>
      </c>
      <c r="CE36" s="114">
        <v>156</v>
      </c>
      <c r="CF36" s="115">
        <v>1300</v>
      </c>
      <c r="CG36" s="116"/>
      <c r="CI36" s="119">
        <v>1</v>
      </c>
      <c r="CJ36" s="119">
        <v>1</v>
      </c>
      <c r="CK36" s="119">
        <v>0</v>
      </c>
      <c r="CL36" s="119">
        <v>0</v>
      </c>
      <c r="CM36" s="119">
        <v>1</v>
      </c>
      <c r="CN36" s="119">
        <v>1</v>
      </c>
      <c r="CO36" s="119">
        <v>0</v>
      </c>
      <c r="CP36" s="119">
        <v>1</v>
      </c>
      <c r="CQ36" s="119">
        <v>0</v>
      </c>
      <c r="CR36" s="119">
        <v>3</v>
      </c>
      <c r="CT36" s="127">
        <v>0</v>
      </c>
      <c r="CU36" s="128"/>
      <c r="CV36" s="129">
        <v>0</v>
      </c>
      <c r="CW36" s="129" t="s">
        <v>524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8"/>
      <c r="DD36" s="128"/>
      <c r="DE36" s="128"/>
      <c r="DF36" s="129"/>
      <c r="DH36" s="80">
        <v>0</v>
      </c>
      <c r="DI36" s="80">
        <v>0</v>
      </c>
      <c r="DJ36" s="80">
        <v>0</v>
      </c>
      <c r="DK36" s="191">
        <v>14.71153846153846</v>
      </c>
      <c r="DL36" s="118">
        <v>0</v>
      </c>
      <c r="DM36" s="118">
        <v>0</v>
      </c>
      <c r="DO36" s="197">
        <v>0</v>
      </c>
      <c r="DP36" s="197">
        <v>0</v>
      </c>
      <c r="DQ36" s="198">
        <v>260.613</v>
      </c>
      <c r="DR36" s="197">
        <v>1071901.2690000001</v>
      </c>
      <c r="DS36" s="197">
        <v>1071901.2690000001</v>
      </c>
      <c r="DT36" s="200">
        <v>5.21</v>
      </c>
      <c r="DU36" s="118">
        <v>21438.025380000003</v>
      </c>
    </row>
    <row r="37" spans="1:125" s="118" customFormat="1" ht="33" customHeight="1" thickBot="1">
      <c r="A37" s="22">
        <v>26</v>
      </c>
      <c r="B37" s="80" t="s">
        <v>453</v>
      </c>
      <c r="C37" s="80">
        <v>0</v>
      </c>
      <c r="D37" s="80" t="s">
        <v>1003</v>
      </c>
      <c r="E37" s="80" t="s">
        <v>1004</v>
      </c>
      <c r="F37" s="103" t="s">
        <v>237</v>
      </c>
      <c r="G37" s="80" t="s">
        <v>1068</v>
      </c>
      <c r="H37" s="104">
        <v>45419</v>
      </c>
      <c r="I37" s="105">
        <v>204</v>
      </c>
      <c r="J37" s="106">
        <v>26</v>
      </c>
      <c r="K37" s="106">
        <v>0.5</v>
      </c>
      <c r="L37" s="106">
        <v>2</v>
      </c>
      <c r="M37" s="106">
        <v>0</v>
      </c>
      <c r="N37" s="106">
        <v>22</v>
      </c>
      <c r="O37" s="106">
        <v>1.5</v>
      </c>
      <c r="P37" s="106">
        <v>0</v>
      </c>
      <c r="Q37" s="106">
        <v>0</v>
      </c>
      <c r="R37" s="106" t="s">
        <v>529</v>
      </c>
      <c r="S37" s="106">
        <v>0</v>
      </c>
      <c r="T37" s="80">
        <v>0</v>
      </c>
      <c r="U37" s="80">
        <v>0</v>
      </c>
      <c r="V37" s="106"/>
      <c r="W37" s="107">
        <v>0</v>
      </c>
      <c r="X37" s="107">
        <v>0</v>
      </c>
      <c r="Y37" s="107"/>
      <c r="Z37" s="107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11.769230769230768</v>
      </c>
      <c r="AF37" s="108">
        <v>0</v>
      </c>
      <c r="AG37" s="108">
        <v>172.61538461538461</v>
      </c>
      <c r="AH37" s="108">
        <v>184.38461538461539</v>
      </c>
      <c r="AI37" s="107"/>
      <c r="AJ37" s="107">
        <v>184.38461538461539</v>
      </c>
      <c r="AK37" s="107"/>
      <c r="AL37" s="109">
        <v>10</v>
      </c>
      <c r="AM37" s="107">
        <v>5.9230769230769225</v>
      </c>
      <c r="AN37" s="107">
        <v>0</v>
      </c>
      <c r="AO37" s="107">
        <v>0</v>
      </c>
      <c r="AP37" s="107">
        <v>0</v>
      </c>
      <c r="AQ37" s="107">
        <v>0</v>
      </c>
      <c r="AR37" s="107">
        <v>0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8">
        <v>194.38461538461539</v>
      </c>
      <c r="AY37" s="108"/>
      <c r="AZ37" s="110">
        <v>45419</v>
      </c>
      <c r="BA37" s="110">
        <v>43251</v>
      </c>
      <c r="BB37" s="111" t="e">
        <v>#NUM!</v>
      </c>
      <c r="BC37" s="111" t="e">
        <v>#NUM!</v>
      </c>
      <c r="BD37" s="111" t="e">
        <v>#NUM!</v>
      </c>
      <c r="BE37" s="117">
        <v>0</v>
      </c>
      <c r="BF37" s="117"/>
      <c r="BG37" s="117"/>
      <c r="BH37" s="108">
        <v>0</v>
      </c>
      <c r="BI37" s="108">
        <v>194.38</v>
      </c>
      <c r="BJ37" s="108"/>
      <c r="BK37" s="111">
        <v>1</v>
      </c>
      <c r="BL37" s="111">
        <v>2</v>
      </c>
      <c r="BM37" s="108">
        <v>112.5</v>
      </c>
      <c r="BN37" s="108">
        <v>80.216292045786659</v>
      </c>
      <c r="BO37" s="189">
        <v>798124.28</v>
      </c>
      <c r="BP37" s="112">
        <v>450000</v>
      </c>
      <c r="BQ37" s="189">
        <v>329368.09514000005</v>
      </c>
      <c r="BR37" s="189" t="s">
        <v>1297</v>
      </c>
      <c r="BS37" s="189">
        <v>0</v>
      </c>
      <c r="BT37" s="112">
        <v>0</v>
      </c>
      <c r="BU37" s="113" t="s">
        <v>1297</v>
      </c>
      <c r="BV37" s="108">
        <v>0</v>
      </c>
      <c r="BW37" s="117">
        <v>22.131</v>
      </c>
      <c r="BX37" s="117">
        <v>11.5</v>
      </c>
      <c r="BY37" s="117"/>
      <c r="BZ37" s="117">
        <v>98.08</v>
      </c>
      <c r="CA37" s="117"/>
      <c r="CB37" s="202">
        <v>4.5599999999999996</v>
      </c>
      <c r="CC37" s="117">
        <v>1</v>
      </c>
      <c r="CD37" s="108">
        <v>124.38</v>
      </c>
      <c r="CE37" s="114">
        <v>124</v>
      </c>
      <c r="CF37" s="115">
        <v>1500</v>
      </c>
      <c r="CG37" s="116"/>
      <c r="CI37" s="119">
        <v>1</v>
      </c>
      <c r="CJ37" s="119">
        <v>0</v>
      </c>
      <c r="CK37" s="119">
        <v>1</v>
      </c>
      <c r="CL37" s="119">
        <v>0</v>
      </c>
      <c r="CM37" s="119">
        <v>0</v>
      </c>
      <c r="CN37" s="119">
        <v>4</v>
      </c>
      <c r="CO37" s="119">
        <v>0</v>
      </c>
      <c r="CP37" s="119">
        <v>1</v>
      </c>
      <c r="CQ37" s="119">
        <v>1</v>
      </c>
      <c r="CR37" s="119">
        <v>0</v>
      </c>
      <c r="CT37" s="127">
        <v>0</v>
      </c>
      <c r="CU37" s="128"/>
      <c r="CV37" s="129">
        <v>2</v>
      </c>
      <c r="CW37" s="129" t="s">
        <v>524</v>
      </c>
      <c r="CX37" s="129" t="s">
        <v>529</v>
      </c>
      <c r="CY37" s="129">
        <v>0</v>
      </c>
      <c r="CZ37" s="129">
        <v>0</v>
      </c>
      <c r="DA37" s="129">
        <v>0</v>
      </c>
      <c r="DB37" s="129">
        <v>0</v>
      </c>
      <c r="DC37" s="128"/>
      <c r="DD37" s="128"/>
      <c r="DE37" s="128"/>
      <c r="DF37" s="129"/>
      <c r="DH37" s="80">
        <v>0</v>
      </c>
      <c r="DI37" s="80">
        <v>0</v>
      </c>
      <c r="DJ37" s="80">
        <v>0</v>
      </c>
      <c r="DK37" s="191">
        <v>0</v>
      </c>
      <c r="DL37" s="118">
        <v>0</v>
      </c>
      <c r="DM37" s="118">
        <v>0</v>
      </c>
      <c r="DO37" s="197">
        <v>0</v>
      </c>
      <c r="DP37" s="197">
        <v>0</v>
      </c>
      <c r="DQ37" s="198">
        <v>228.011</v>
      </c>
      <c r="DR37" s="197">
        <v>937809.24300000002</v>
      </c>
      <c r="DS37" s="197">
        <v>937809.24300000002</v>
      </c>
      <c r="DT37" s="200">
        <v>4.5599999999999996</v>
      </c>
      <c r="DU37" s="118">
        <v>18756.184860000001</v>
      </c>
    </row>
    <row r="38" spans="1:125" s="118" customFormat="1" ht="33" customHeight="1" thickBot="1">
      <c r="A38" s="22">
        <v>27</v>
      </c>
      <c r="B38" s="80" t="s">
        <v>454</v>
      </c>
      <c r="C38" s="80">
        <v>0</v>
      </c>
      <c r="D38" s="80" t="s">
        <v>1007</v>
      </c>
      <c r="E38" s="80" t="s">
        <v>1008</v>
      </c>
      <c r="F38" s="103" t="s">
        <v>237</v>
      </c>
      <c r="G38" s="80" t="s">
        <v>1068</v>
      </c>
      <c r="H38" s="104">
        <v>45434</v>
      </c>
      <c r="I38" s="105">
        <v>202</v>
      </c>
      <c r="J38" s="106">
        <v>26</v>
      </c>
      <c r="K38" s="106">
        <v>8</v>
      </c>
      <c r="L38" s="106">
        <v>0</v>
      </c>
      <c r="M38" s="106">
        <v>0</v>
      </c>
      <c r="N38" s="106">
        <v>18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80">
        <v>0</v>
      </c>
      <c r="U38" s="80">
        <v>0</v>
      </c>
      <c r="V38" s="106"/>
      <c r="W38" s="107">
        <v>0</v>
      </c>
      <c r="X38" s="107">
        <v>0</v>
      </c>
      <c r="Y38" s="107"/>
      <c r="Z38" s="107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139.84615384615384</v>
      </c>
      <c r="AH38" s="108">
        <v>139.84615384615384</v>
      </c>
      <c r="AI38" s="107"/>
      <c r="AJ38" s="107">
        <v>139.84615384615384</v>
      </c>
      <c r="AK38" s="107"/>
      <c r="AL38" s="109">
        <v>10</v>
      </c>
      <c r="AM38" s="107">
        <v>4.8461538461538458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8">
        <v>149.84615384615384</v>
      </c>
      <c r="AY38" s="108"/>
      <c r="AZ38" s="110">
        <v>45434</v>
      </c>
      <c r="BA38" s="110">
        <v>43251</v>
      </c>
      <c r="BB38" s="111" t="e">
        <v>#NUM!</v>
      </c>
      <c r="BC38" s="111" t="e">
        <v>#NUM!</v>
      </c>
      <c r="BD38" s="111" t="e">
        <v>#NUM!</v>
      </c>
      <c r="BE38" s="117">
        <v>0</v>
      </c>
      <c r="BF38" s="117"/>
      <c r="BG38" s="117"/>
      <c r="BH38" s="108">
        <v>0</v>
      </c>
      <c r="BI38" s="108">
        <v>149.85</v>
      </c>
      <c r="BJ38" s="108"/>
      <c r="BK38" s="111">
        <v>1</v>
      </c>
      <c r="BL38" s="111">
        <v>2</v>
      </c>
      <c r="BM38" s="108">
        <v>112.5</v>
      </c>
      <c r="BN38" s="108">
        <v>36.755902437895756</v>
      </c>
      <c r="BO38" s="189">
        <v>615284.1</v>
      </c>
      <c r="BP38" s="112">
        <v>450000</v>
      </c>
      <c r="BQ38" s="189">
        <v>150919.73540999996</v>
      </c>
      <c r="BR38" s="189" t="s">
        <v>1297</v>
      </c>
      <c r="BS38" s="189">
        <v>0</v>
      </c>
      <c r="BT38" s="112">
        <v>0</v>
      </c>
      <c r="BU38" s="113" t="s">
        <v>1297</v>
      </c>
      <c r="BV38" s="108">
        <v>0</v>
      </c>
      <c r="BW38" s="117">
        <v>15.271500000000001</v>
      </c>
      <c r="BX38" s="117">
        <v>9.5</v>
      </c>
      <c r="BY38" s="117"/>
      <c r="BZ38" s="117">
        <v>77.69</v>
      </c>
      <c r="CA38" s="117"/>
      <c r="CB38" s="202">
        <v>3.49</v>
      </c>
      <c r="CC38" s="117">
        <v>1</v>
      </c>
      <c r="CD38" s="108">
        <v>92.44</v>
      </c>
      <c r="CE38" s="114">
        <v>92</v>
      </c>
      <c r="CF38" s="115">
        <v>1800</v>
      </c>
      <c r="CG38" s="116"/>
      <c r="CI38" s="119">
        <v>0</v>
      </c>
      <c r="CJ38" s="119">
        <v>1</v>
      </c>
      <c r="CK38" s="119">
        <v>2</v>
      </c>
      <c r="CL38" s="119">
        <v>0</v>
      </c>
      <c r="CM38" s="119">
        <v>0</v>
      </c>
      <c r="CN38" s="119">
        <v>2</v>
      </c>
      <c r="CO38" s="119">
        <v>0</v>
      </c>
      <c r="CP38" s="119">
        <v>1</v>
      </c>
      <c r="CQ38" s="119">
        <v>1</v>
      </c>
      <c r="CR38" s="119">
        <v>3</v>
      </c>
      <c r="CT38" s="127">
        <v>0</v>
      </c>
      <c r="CU38" s="128"/>
      <c r="CV38" s="129">
        <v>0</v>
      </c>
      <c r="CW38" s="129" t="s">
        <v>539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8"/>
      <c r="DD38" s="128"/>
      <c r="DE38" s="128"/>
      <c r="DF38" s="129"/>
      <c r="DH38" s="80">
        <v>0</v>
      </c>
      <c r="DI38" s="80">
        <v>0</v>
      </c>
      <c r="DJ38" s="80">
        <v>0</v>
      </c>
      <c r="DK38" s="191">
        <v>0</v>
      </c>
      <c r="DL38" s="118">
        <v>0</v>
      </c>
      <c r="DM38" s="118">
        <v>0</v>
      </c>
      <c r="DO38" s="197">
        <v>0</v>
      </c>
      <c r="DP38" s="197">
        <v>0</v>
      </c>
      <c r="DQ38" s="198">
        <v>174.6215</v>
      </c>
      <c r="DR38" s="197">
        <v>718218.22950000002</v>
      </c>
      <c r="DS38" s="197">
        <v>718218.22950000002</v>
      </c>
      <c r="DT38" s="200">
        <v>3.49</v>
      </c>
      <c r="DU38" s="118">
        <v>14364.364590000001</v>
      </c>
    </row>
    <row r="39" spans="1:125" s="118" customFormat="1" ht="33" customHeight="1" thickBot="1">
      <c r="A39" s="22">
        <v>28</v>
      </c>
      <c r="B39" s="80" t="s">
        <v>455</v>
      </c>
      <c r="C39" s="80">
        <v>0</v>
      </c>
      <c r="D39" s="80" t="s">
        <v>1027</v>
      </c>
      <c r="E39" s="80" t="s">
        <v>1028</v>
      </c>
      <c r="F39" s="103" t="s">
        <v>237</v>
      </c>
      <c r="G39" s="80" t="s">
        <v>1068</v>
      </c>
      <c r="H39" s="104">
        <v>45468</v>
      </c>
      <c r="I39" s="105">
        <v>202</v>
      </c>
      <c r="J39" s="106">
        <v>26</v>
      </c>
      <c r="K39" s="106">
        <v>3</v>
      </c>
      <c r="L39" s="106">
        <v>0</v>
      </c>
      <c r="M39" s="106">
        <v>0</v>
      </c>
      <c r="N39" s="106">
        <v>23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80">
        <v>0</v>
      </c>
      <c r="U39" s="80">
        <v>0</v>
      </c>
      <c r="V39" s="106"/>
      <c r="W39" s="107">
        <v>0</v>
      </c>
      <c r="X39" s="107">
        <v>0</v>
      </c>
      <c r="Y39" s="107"/>
      <c r="Z39" s="107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178.69230769230768</v>
      </c>
      <c r="AH39" s="108">
        <v>178.69230769230768</v>
      </c>
      <c r="AI39" s="107"/>
      <c r="AJ39" s="107">
        <v>178.69230769230768</v>
      </c>
      <c r="AK39" s="107"/>
      <c r="AL39" s="109">
        <v>10</v>
      </c>
      <c r="AM39" s="107">
        <v>6.1923076923076916</v>
      </c>
      <c r="AN39" s="107">
        <v>0</v>
      </c>
      <c r="AO39" s="107">
        <v>0</v>
      </c>
      <c r="AP39" s="107">
        <v>0</v>
      </c>
      <c r="AQ39" s="107">
        <v>0</v>
      </c>
      <c r="AR39" s="107">
        <v>13.269230769230768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8">
        <v>201.96153846153845</v>
      </c>
      <c r="AY39" s="108"/>
      <c r="AZ39" s="110">
        <v>45468</v>
      </c>
      <c r="BA39" s="110">
        <v>43251</v>
      </c>
      <c r="BB39" s="111" t="e">
        <v>#NUM!</v>
      </c>
      <c r="BC39" s="111" t="e">
        <v>#NUM!</v>
      </c>
      <c r="BD39" s="111" t="e">
        <v>#NUM!</v>
      </c>
      <c r="BE39" s="117">
        <v>0</v>
      </c>
      <c r="BF39" s="117"/>
      <c r="BG39" s="117"/>
      <c r="BH39" s="108">
        <v>0</v>
      </c>
      <c r="BI39" s="108">
        <v>201.96</v>
      </c>
      <c r="BJ39" s="108"/>
      <c r="BK39" s="111">
        <v>1</v>
      </c>
      <c r="BL39" s="111">
        <v>1</v>
      </c>
      <c r="BM39" s="108">
        <v>75</v>
      </c>
      <c r="BN39" s="108">
        <v>124.60969566488066</v>
      </c>
      <c r="BO39" s="189">
        <v>829247.76</v>
      </c>
      <c r="BP39" s="112">
        <v>300000</v>
      </c>
      <c r="BQ39" s="189">
        <v>511647.41039999999</v>
      </c>
      <c r="BR39" s="189" t="s">
        <v>1297</v>
      </c>
      <c r="BS39" s="189">
        <v>0</v>
      </c>
      <c r="BT39" s="112">
        <v>0</v>
      </c>
      <c r="BU39" s="113" t="s">
        <v>1297</v>
      </c>
      <c r="BV39" s="108">
        <v>0</v>
      </c>
      <c r="BW39" s="117">
        <v>0</v>
      </c>
      <c r="BX39" s="117">
        <v>12</v>
      </c>
      <c r="BY39" s="117"/>
      <c r="BZ39" s="117">
        <v>77.69</v>
      </c>
      <c r="CA39" s="117"/>
      <c r="CB39" s="202">
        <v>4.2699999999999996</v>
      </c>
      <c r="CC39" s="117">
        <v>1</v>
      </c>
      <c r="CD39" s="108">
        <v>131</v>
      </c>
      <c r="CE39" s="114">
        <v>131</v>
      </c>
      <c r="CF39" s="115">
        <v>0</v>
      </c>
      <c r="CG39" s="116"/>
      <c r="CI39" s="119">
        <v>1</v>
      </c>
      <c r="CJ39" s="119">
        <v>0</v>
      </c>
      <c r="CK39" s="119">
        <v>1</v>
      </c>
      <c r="CL39" s="119">
        <v>1</v>
      </c>
      <c r="CM39" s="119">
        <v>0</v>
      </c>
      <c r="CN39" s="119">
        <v>1</v>
      </c>
      <c r="CO39" s="119">
        <v>0</v>
      </c>
      <c r="CP39" s="119">
        <v>0</v>
      </c>
      <c r="CQ39" s="119">
        <v>0</v>
      </c>
      <c r="CR39" s="119">
        <v>0</v>
      </c>
      <c r="CT39" s="127">
        <v>0</v>
      </c>
      <c r="CU39" s="128"/>
      <c r="CV39" s="129">
        <v>0</v>
      </c>
      <c r="CW39" s="129" t="s">
        <v>526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8"/>
      <c r="DD39" s="128"/>
      <c r="DE39" s="128"/>
      <c r="DF39" s="129"/>
      <c r="DH39" s="80">
        <v>0</v>
      </c>
      <c r="DI39" s="80">
        <v>0</v>
      </c>
      <c r="DJ39" s="80">
        <v>0</v>
      </c>
      <c r="DK39" s="191">
        <v>13.269230769230768</v>
      </c>
      <c r="DL39" s="118">
        <v>0</v>
      </c>
      <c r="DM39" s="118">
        <v>0</v>
      </c>
      <c r="DO39" s="197">
        <v>0</v>
      </c>
      <c r="DP39" s="197">
        <v>0</v>
      </c>
      <c r="DQ39" s="198">
        <v>213.96</v>
      </c>
      <c r="DR39" s="197">
        <v>880017.48</v>
      </c>
      <c r="DS39" s="197">
        <v>880017.48</v>
      </c>
      <c r="DT39" s="200">
        <v>4.2699999999999996</v>
      </c>
      <c r="DU39" s="118">
        <v>17600.349600000001</v>
      </c>
    </row>
    <row r="40" spans="1:125" s="118" customFormat="1" ht="33" customHeight="1" thickBot="1">
      <c r="A40" s="22">
        <v>29</v>
      </c>
      <c r="B40" s="80" t="s">
        <v>456</v>
      </c>
      <c r="C40" s="80">
        <v>0</v>
      </c>
      <c r="D40" s="80" t="s">
        <v>1029</v>
      </c>
      <c r="E40" s="80" t="s">
        <v>1030</v>
      </c>
      <c r="F40" s="103" t="s">
        <v>237</v>
      </c>
      <c r="G40" s="80" t="s">
        <v>1068</v>
      </c>
      <c r="H40" s="104">
        <v>45468</v>
      </c>
      <c r="I40" s="105">
        <v>202</v>
      </c>
      <c r="J40" s="106">
        <v>26</v>
      </c>
      <c r="K40" s="106">
        <v>3</v>
      </c>
      <c r="L40" s="106">
        <v>0</v>
      </c>
      <c r="M40" s="106">
        <v>0</v>
      </c>
      <c r="N40" s="106">
        <v>23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80">
        <v>0</v>
      </c>
      <c r="U40" s="80">
        <v>0</v>
      </c>
      <c r="V40" s="106"/>
      <c r="W40" s="107">
        <v>0</v>
      </c>
      <c r="X40" s="107">
        <v>0</v>
      </c>
      <c r="Y40" s="107"/>
      <c r="Z40" s="107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178.69230769230768</v>
      </c>
      <c r="AH40" s="108">
        <v>178.69230769230768</v>
      </c>
      <c r="AI40" s="107"/>
      <c r="AJ40" s="107">
        <v>178.69230769230768</v>
      </c>
      <c r="AK40" s="107"/>
      <c r="AL40" s="109">
        <v>10</v>
      </c>
      <c r="AM40" s="107">
        <v>6.1923076923076916</v>
      </c>
      <c r="AN40" s="107">
        <v>0</v>
      </c>
      <c r="AO40" s="107">
        <v>0</v>
      </c>
      <c r="AP40" s="107">
        <v>0</v>
      </c>
      <c r="AQ40" s="107">
        <v>0</v>
      </c>
      <c r="AR40" s="107">
        <v>13.269230769230768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8">
        <v>201.96153846153845</v>
      </c>
      <c r="AY40" s="108"/>
      <c r="AZ40" s="110">
        <v>45468</v>
      </c>
      <c r="BA40" s="110">
        <v>43251</v>
      </c>
      <c r="BB40" s="111" t="e">
        <v>#NUM!</v>
      </c>
      <c r="BC40" s="111" t="e">
        <v>#NUM!</v>
      </c>
      <c r="BD40" s="111" t="e">
        <v>#NUM!</v>
      </c>
      <c r="BE40" s="117">
        <v>0</v>
      </c>
      <c r="BF40" s="117"/>
      <c r="BG40" s="117"/>
      <c r="BH40" s="108">
        <v>0</v>
      </c>
      <c r="BI40" s="108">
        <v>201.96</v>
      </c>
      <c r="BJ40" s="108"/>
      <c r="BK40" s="111">
        <v>1</v>
      </c>
      <c r="BL40" s="111">
        <v>1</v>
      </c>
      <c r="BM40" s="108">
        <v>75</v>
      </c>
      <c r="BN40" s="108">
        <v>124.60969566488066</v>
      </c>
      <c r="BO40" s="189">
        <v>829247.76</v>
      </c>
      <c r="BP40" s="112">
        <v>300000</v>
      </c>
      <c r="BQ40" s="189">
        <v>511647.41039999999</v>
      </c>
      <c r="BR40" s="189" t="s">
        <v>1297</v>
      </c>
      <c r="BS40" s="189">
        <v>0</v>
      </c>
      <c r="BT40" s="112">
        <v>0</v>
      </c>
      <c r="BU40" s="113" t="s">
        <v>1297</v>
      </c>
      <c r="BV40" s="108">
        <v>0</v>
      </c>
      <c r="BW40" s="117">
        <v>0</v>
      </c>
      <c r="BX40" s="117">
        <v>12</v>
      </c>
      <c r="BY40" s="117"/>
      <c r="BZ40" s="117">
        <v>77.69</v>
      </c>
      <c r="CA40" s="117"/>
      <c r="CB40" s="202">
        <v>4.2699999999999996</v>
      </c>
      <c r="CC40" s="117">
        <v>1</v>
      </c>
      <c r="CD40" s="108">
        <v>131</v>
      </c>
      <c r="CE40" s="114">
        <v>131</v>
      </c>
      <c r="CF40" s="115">
        <v>0</v>
      </c>
      <c r="CG40" s="116"/>
      <c r="CI40" s="119">
        <v>1</v>
      </c>
      <c r="CJ40" s="119">
        <v>0</v>
      </c>
      <c r="CK40" s="119">
        <v>1</v>
      </c>
      <c r="CL40" s="119">
        <v>1</v>
      </c>
      <c r="CM40" s="119">
        <v>0</v>
      </c>
      <c r="CN40" s="119">
        <v>1</v>
      </c>
      <c r="CO40" s="119">
        <v>0</v>
      </c>
      <c r="CP40" s="119">
        <v>0</v>
      </c>
      <c r="CQ40" s="119">
        <v>0</v>
      </c>
      <c r="CR40" s="119">
        <v>0</v>
      </c>
      <c r="CT40" s="127">
        <v>0</v>
      </c>
      <c r="CU40" s="128"/>
      <c r="CV40" s="129">
        <v>0</v>
      </c>
      <c r="CW40" s="129" t="s">
        <v>526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8"/>
      <c r="DD40" s="128"/>
      <c r="DE40" s="128"/>
      <c r="DF40" s="129"/>
      <c r="DH40" s="80">
        <v>0</v>
      </c>
      <c r="DI40" s="80">
        <v>0</v>
      </c>
      <c r="DJ40" s="80">
        <v>0</v>
      </c>
      <c r="DK40" s="191">
        <v>13.269230769230768</v>
      </c>
      <c r="DL40" s="118">
        <v>0</v>
      </c>
      <c r="DM40" s="118">
        <v>0</v>
      </c>
      <c r="DO40" s="197">
        <v>0</v>
      </c>
      <c r="DP40" s="197">
        <v>0</v>
      </c>
      <c r="DQ40" s="198">
        <v>213.96</v>
      </c>
      <c r="DR40" s="197">
        <v>880017.48</v>
      </c>
      <c r="DS40" s="197">
        <v>880017.48</v>
      </c>
      <c r="DT40" s="200">
        <v>4.2699999999999996</v>
      </c>
      <c r="DU40" s="118">
        <v>17600.349600000001</v>
      </c>
    </row>
    <row r="41" spans="1:125" s="124" customFormat="1" ht="38.25" customHeight="1" thickBot="1">
      <c r="A41" s="120"/>
      <c r="B41" s="121"/>
      <c r="C41" s="121"/>
      <c r="D41" s="122"/>
      <c r="E41" s="122"/>
      <c r="F41" s="123"/>
      <c r="G41" s="123"/>
      <c r="H41" s="123"/>
      <c r="I41" s="123"/>
      <c r="J41" s="123"/>
      <c r="K41" s="5">
        <f>SUM(K12:K40)</f>
        <v>42.5</v>
      </c>
      <c r="L41" s="5">
        <f>SUM(L12:L40)</f>
        <v>2</v>
      </c>
      <c r="M41" s="5">
        <f>SUM(M12:M40)</f>
        <v>0</v>
      </c>
      <c r="N41" s="5"/>
      <c r="O41" s="5">
        <f>SUM(O12:O40)</f>
        <v>6</v>
      </c>
      <c r="P41" s="5">
        <f>SUM(P12:P40)</f>
        <v>0</v>
      </c>
      <c r="Q41" s="5"/>
      <c r="R41" s="5">
        <f>SUM(R12:R40)</f>
        <v>0</v>
      </c>
      <c r="S41" s="54">
        <f>SUM(S12:S40)</f>
        <v>0</v>
      </c>
      <c r="T41" s="5">
        <f>SUM(T12:T40)</f>
        <v>0</v>
      </c>
      <c r="U41" s="5">
        <f>SUM(U12:U40)</f>
        <v>0</v>
      </c>
      <c r="V41" s="5"/>
      <c r="W41" s="7">
        <f>SUM(W12:W40)</f>
        <v>0</v>
      </c>
      <c r="X41" s="7">
        <f>SUM(X12:X40)</f>
        <v>0</v>
      </c>
      <c r="Y41" s="5"/>
      <c r="Z41" s="7">
        <f>SUM(Z12:Z40)</f>
        <v>0</v>
      </c>
      <c r="AA41" s="36"/>
      <c r="AB41" s="7">
        <f>SUM(AB12:AB40)</f>
        <v>0</v>
      </c>
      <c r="AC41" s="7">
        <f>SUM(AC12:AC40)</f>
        <v>0</v>
      </c>
      <c r="AD41" s="7"/>
      <c r="AE41" s="7">
        <f t="shared" ref="AE41:AL41" si="0">SUM(AE12:AE40)</f>
        <v>47.076923076923073</v>
      </c>
      <c r="AF41" s="58">
        <f t="shared" si="0"/>
        <v>0</v>
      </c>
      <c r="AG41" s="58">
        <f t="shared" si="0"/>
        <v>5514.8461538461534</v>
      </c>
      <c r="AH41" s="58">
        <f t="shared" si="0"/>
        <v>5561.9230769230771</v>
      </c>
      <c r="AI41" s="58">
        <f t="shared" si="0"/>
        <v>0</v>
      </c>
      <c r="AJ41" s="58">
        <f t="shared" si="0"/>
        <v>5561.9230769230771</v>
      </c>
      <c r="AK41" s="58">
        <f t="shared" si="0"/>
        <v>0</v>
      </c>
      <c r="AL41" s="58">
        <f t="shared" si="0"/>
        <v>290</v>
      </c>
      <c r="AM41" s="58"/>
      <c r="AN41" s="58"/>
      <c r="AO41" s="58"/>
      <c r="AP41" s="58">
        <f t="shared" ref="AP13:AP41" si="1">7/26*S41</f>
        <v>0</v>
      </c>
      <c r="AQ41" s="58">
        <f t="shared" ref="AQ13:AQ41" si="2">7/26*M41</f>
        <v>0</v>
      </c>
      <c r="AR41" s="58">
        <f>SUM(AR12:AR40)</f>
        <v>334.32692307692304</v>
      </c>
      <c r="AS41" s="58">
        <f>10/26*S41</f>
        <v>0</v>
      </c>
      <c r="AT41" s="58">
        <f>10/26*M41</f>
        <v>0</v>
      </c>
      <c r="AU41" s="58"/>
      <c r="AV41" s="58">
        <f>10/26*N41</f>
        <v>0</v>
      </c>
      <c r="AW41" s="58">
        <f>10/26*O41</f>
        <v>2.3076923076923079</v>
      </c>
      <c r="AX41" s="58">
        <f>SUM(AX12:AX40)</f>
        <v>6186.25</v>
      </c>
      <c r="AY41" s="58">
        <f>SUM(AY12:AY40)</f>
        <v>0</v>
      </c>
      <c r="AZ41" s="58"/>
      <c r="BA41" s="58"/>
      <c r="BB41" s="58"/>
      <c r="BC41" s="58"/>
      <c r="BD41" s="58"/>
      <c r="BE41" s="58">
        <f t="shared" ref="BE41:BN41" si="3">SUM(BE12:BE40)</f>
        <v>159</v>
      </c>
      <c r="BF41" s="58">
        <f t="shared" si="3"/>
        <v>0</v>
      </c>
      <c r="BG41" s="58">
        <f t="shared" si="3"/>
        <v>0</v>
      </c>
      <c r="BH41" s="58">
        <f t="shared" si="3"/>
        <v>184</v>
      </c>
      <c r="BI41" s="58">
        <f t="shared" si="3"/>
        <v>6529.26</v>
      </c>
      <c r="BJ41" s="58">
        <f t="shared" si="3"/>
        <v>0</v>
      </c>
      <c r="BK41" s="60">
        <f t="shared" si="3"/>
        <v>16</v>
      </c>
      <c r="BL41" s="60">
        <f t="shared" si="3"/>
        <v>25</v>
      </c>
      <c r="BM41" s="58">
        <f t="shared" si="3"/>
        <v>1575</v>
      </c>
      <c r="BN41" s="58">
        <f t="shared" si="3"/>
        <v>4864.9354965513885</v>
      </c>
      <c r="BO41" s="58"/>
      <c r="BP41" s="58"/>
      <c r="BQ41" s="58"/>
      <c r="BR41" s="58"/>
      <c r="BS41" s="58"/>
      <c r="BT41" s="58"/>
      <c r="BU41" s="58"/>
      <c r="BV41" s="58">
        <f t="shared" ref="BV41:CF41" si="4">SUM(BV12:BV40)</f>
        <v>0</v>
      </c>
      <c r="BW41" s="58">
        <f t="shared" si="4"/>
        <v>404.61550000000005</v>
      </c>
      <c r="BX41" s="58">
        <f t="shared" si="4"/>
        <v>366.25</v>
      </c>
      <c r="BY41" s="58">
        <f t="shared" si="4"/>
        <v>0</v>
      </c>
      <c r="BZ41" s="58">
        <f t="shared" si="4"/>
        <v>2826.2300000000005</v>
      </c>
      <c r="CA41" s="58">
        <f t="shared" si="4"/>
        <v>0</v>
      </c>
      <c r="CB41" s="58">
        <f t="shared" si="4"/>
        <v>145.85000000000002</v>
      </c>
      <c r="CC41" s="58">
        <f t="shared" si="4"/>
        <v>29</v>
      </c>
      <c r="CD41" s="58">
        <f t="shared" si="4"/>
        <v>4299.0400000000009</v>
      </c>
      <c r="CE41" s="58">
        <f t="shared" si="4"/>
        <v>4288</v>
      </c>
      <c r="CF41" s="6">
        <f t="shared" si="4"/>
        <v>44100</v>
      </c>
      <c r="CG41" s="8"/>
      <c r="CI41" s="125">
        <f t="shared" ref="CI41:CR41" si="5">SUM(CI12:CI40)</f>
        <v>26</v>
      </c>
      <c r="CJ41" s="125">
        <f t="shared" si="5"/>
        <v>20</v>
      </c>
      <c r="CK41" s="125">
        <f t="shared" si="5"/>
        <v>23</v>
      </c>
      <c r="CL41" s="125">
        <f t="shared" si="5"/>
        <v>12</v>
      </c>
      <c r="CM41" s="125">
        <f t="shared" si="5"/>
        <v>9</v>
      </c>
      <c r="CN41" s="125">
        <f t="shared" si="5"/>
        <v>63</v>
      </c>
      <c r="CO41" s="126">
        <f t="shared" si="5"/>
        <v>10</v>
      </c>
      <c r="CP41" s="126">
        <f t="shared" si="5"/>
        <v>12</v>
      </c>
      <c r="CQ41" s="125">
        <f t="shared" si="5"/>
        <v>13</v>
      </c>
      <c r="CR41" s="125">
        <f t="shared" si="5"/>
        <v>56</v>
      </c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8"/>
      <c r="DF41" s="138"/>
      <c r="DH41" s="188"/>
      <c r="DI41" s="188"/>
      <c r="DJ41" s="188"/>
    </row>
    <row r="42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41:AW41 AS1:AW10"/>
    <dataValidation allowBlank="1" showInputMessage="1" showErrorMessage="1" prompt="សំរាប់តែអ្នកចូលតែប៉ុណ្ណោះ!!!" sqref="DC12:DE40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31"/>
  <sheetViews>
    <sheetView view="pageBreakPreview" zoomScale="80" zoomScaleNormal="90" zoomScaleSheetLayoutView="80" workbookViewId="0">
      <pane xSplit="19" ySplit="11" topLeftCell="CP27" activePane="bottomRight" state="frozen"/>
      <selection activeCell="A4" sqref="A4:CG5"/>
      <selection pane="topRight" activeCell="A4" sqref="A4:CG5"/>
      <selection pane="bottomLeft" activeCell="A4" sqref="A4:CG5"/>
      <selection pane="bottomRight" activeCell="E33" sqref="E33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205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457</v>
      </c>
      <c r="C12" s="80" t="s">
        <v>1100</v>
      </c>
      <c r="D12" s="80" t="s">
        <v>587</v>
      </c>
      <c r="E12" s="80" t="s">
        <v>588</v>
      </c>
      <c r="F12" s="103" t="s">
        <v>238</v>
      </c>
      <c r="G12" s="80" t="s">
        <v>1068</v>
      </c>
      <c r="H12" s="104">
        <v>44697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26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204</v>
      </c>
      <c r="AH12" s="108">
        <v>204</v>
      </c>
      <c r="AI12" s="107"/>
      <c r="AJ12" s="107">
        <v>204</v>
      </c>
      <c r="AK12" s="107"/>
      <c r="AL12" s="109">
        <v>10</v>
      </c>
      <c r="AM12" s="107">
        <v>7</v>
      </c>
      <c r="AN12" s="107">
        <v>0</v>
      </c>
      <c r="AO12" s="107">
        <v>0</v>
      </c>
      <c r="AP12" s="107">
        <v>0</v>
      </c>
      <c r="AQ12" s="107">
        <v>0</v>
      </c>
      <c r="AR12" s="107">
        <v>14.999999999999998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229</v>
      </c>
      <c r="AY12" s="108"/>
      <c r="AZ12" s="110">
        <v>44697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12</v>
      </c>
      <c r="BI12" s="108">
        <v>253</v>
      </c>
      <c r="BJ12" s="108"/>
      <c r="BK12" s="111">
        <v>0</v>
      </c>
      <c r="BL12" s="111">
        <v>0</v>
      </c>
      <c r="BM12" s="108">
        <v>0</v>
      </c>
      <c r="BN12" s="108">
        <v>247.66091329761323</v>
      </c>
      <c r="BO12" s="189">
        <v>1038818</v>
      </c>
      <c r="BP12" s="112">
        <v>0</v>
      </c>
      <c r="BQ12" s="189">
        <v>1016895.71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0</v>
      </c>
      <c r="BX12" s="117">
        <v>13.5</v>
      </c>
      <c r="BY12" s="117"/>
      <c r="BZ12" s="117">
        <v>102</v>
      </c>
      <c r="CA12" s="117"/>
      <c r="CB12" s="202">
        <v>5.33</v>
      </c>
      <c r="CC12" s="117">
        <v>1</v>
      </c>
      <c r="CD12" s="108">
        <v>158.16999999999999</v>
      </c>
      <c r="CE12" s="114">
        <v>158</v>
      </c>
      <c r="CF12" s="115">
        <v>700</v>
      </c>
      <c r="CG12" s="116"/>
      <c r="CI12" s="119">
        <v>1</v>
      </c>
      <c r="CJ12" s="119">
        <v>1</v>
      </c>
      <c r="CK12" s="119">
        <v>0</v>
      </c>
      <c r="CL12" s="119">
        <v>0</v>
      </c>
      <c r="CM12" s="119">
        <v>1</v>
      </c>
      <c r="CN12" s="119">
        <v>3</v>
      </c>
      <c r="CO12" s="119">
        <v>0</v>
      </c>
      <c r="CP12" s="119">
        <v>0</v>
      </c>
      <c r="CQ12" s="119">
        <v>1</v>
      </c>
      <c r="CR12" s="119">
        <v>2</v>
      </c>
      <c r="CT12" s="127">
        <v>0</v>
      </c>
      <c r="CU12" s="128"/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14.999999999999998</v>
      </c>
      <c r="DL12" s="118">
        <v>0</v>
      </c>
      <c r="DM12" s="118">
        <v>0</v>
      </c>
      <c r="DO12" s="197">
        <v>0</v>
      </c>
      <c r="DP12" s="197">
        <v>0</v>
      </c>
      <c r="DQ12" s="198">
        <v>266.5</v>
      </c>
      <c r="DR12" s="197">
        <v>1096114.5</v>
      </c>
      <c r="DS12" s="197">
        <v>1096114.5</v>
      </c>
      <c r="DT12" s="200">
        <v>5.33</v>
      </c>
      <c r="DU12" s="118">
        <v>21922.29</v>
      </c>
    </row>
    <row r="13" spans="1:125" s="118" customFormat="1" ht="33" customHeight="1" thickBot="1">
      <c r="A13" s="22">
        <v>2</v>
      </c>
      <c r="B13" s="80" t="s">
        <v>458</v>
      </c>
      <c r="C13" s="80" t="s">
        <v>1106</v>
      </c>
      <c r="D13" s="80" t="s">
        <v>599</v>
      </c>
      <c r="E13" s="80" t="s">
        <v>600</v>
      </c>
      <c r="F13" s="103" t="s">
        <v>238</v>
      </c>
      <c r="G13" s="80" t="s">
        <v>1068</v>
      </c>
      <c r="H13" s="104">
        <v>44728</v>
      </c>
      <c r="I13" s="105">
        <v>204</v>
      </c>
      <c r="J13" s="106">
        <v>26</v>
      </c>
      <c r="K13" s="106">
        <v>2</v>
      </c>
      <c r="L13" s="106">
        <v>0</v>
      </c>
      <c r="M13" s="106">
        <v>0</v>
      </c>
      <c r="N13" s="106">
        <v>24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188.30769230769229</v>
      </c>
      <c r="AH13" s="108">
        <v>188.30769230769229</v>
      </c>
      <c r="AI13" s="107"/>
      <c r="AJ13" s="107">
        <v>188.30769230769229</v>
      </c>
      <c r="AK13" s="107"/>
      <c r="AL13" s="109">
        <v>10</v>
      </c>
      <c r="AM13" s="107">
        <v>6.4615384615384617</v>
      </c>
      <c r="AN13" s="107">
        <v>0</v>
      </c>
      <c r="AO13" s="107">
        <v>0</v>
      </c>
      <c r="AP13" s="107">
        <v>0</v>
      </c>
      <c r="AQ13" s="107">
        <v>0</v>
      </c>
      <c r="AR13" s="107">
        <v>13.846153846153845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212.15384615384613</v>
      </c>
      <c r="AY13" s="108"/>
      <c r="AZ13" s="110">
        <v>44728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12</v>
      </c>
      <c r="BF13" s="117"/>
      <c r="BG13" s="117"/>
      <c r="BH13" s="108">
        <v>12</v>
      </c>
      <c r="BI13" s="108">
        <v>236.15</v>
      </c>
      <c r="BJ13" s="108"/>
      <c r="BK13" s="111">
        <v>1</v>
      </c>
      <c r="BL13" s="111">
        <v>0</v>
      </c>
      <c r="BM13" s="108">
        <v>37.5</v>
      </c>
      <c r="BN13" s="108">
        <v>194.63661738918657</v>
      </c>
      <c r="BO13" s="189">
        <v>969631.9</v>
      </c>
      <c r="BP13" s="112">
        <v>150000</v>
      </c>
      <c r="BQ13" s="189">
        <v>799177.951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12.5</v>
      </c>
      <c r="BY13" s="117"/>
      <c r="BZ13" s="117">
        <v>102</v>
      </c>
      <c r="CA13" s="117"/>
      <c r="CB13" s="202">
        <v>4.97</v>
      </c>
      <c r="CC13" s="117">
        <v>1</v>
      </c>
      <c r="CD13" s="108">
        <v>140.68</v>
      </c>
      <c r="CE13" s="114">
        <v>140</v>
      </c>
      <c r="CF13" s="115">
        <v>2700</v>
      </c>
      <c r="CG13" s="116"/>
      <c r="CI13" s="119">
        <v>1</v>
      </c>
      <c r="CJ13" s="119">
        <v>0</v>
      </c>
      <c r="CK13" s="119">
        <v>2</v>
      </c>
      <c r="CL13" s="119">
        <v>0</v>
      </c>
      <c r="CM13" s="119">
        <v>0</v>
      </c>
      <c r="CN13" s="119">
        <v>0</v>
      </c>
      <c r="CO13" s="119">
        <v>1</v>
      </c>
      <c r="CP13" s="119">
        <v>0</v>
      </c>
      <c r="CQ13" s="119">
        <v>1</v>
      </c>
      <c r="CR13" s="119">
        <v>2</v>
      </c>
      <c r="CT13" s="127">
        <v>0</v>
      </c>
      <c r="CU13" s="128"/>
      <c r="CV13" s="129">
        <v>0</v>
      </c>
      <c r="CW13" s="129">
        <v>2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13.846153846153845</v>
      </c>
      <c r="DL13" s="118">
        <v>0</v>
      </c>
      <c r="DM13" s="118">
        <v>0</v>
      </c>
      <c r="DO13" s="197">
        <v>0</v>
      </c>
      <c r="DP13" s="197">
        <v>0</v>
      </c>
      <c r="DQ13" s="198">
        <v>248.65</v>
      </c>
      <c r="DR13" s="197">
        <v>1022697.4500000001</v>
      </c>
      <c r="DS13" s="197">
        <v>1022697.4500000001</v>
      </c>
      <c r="DT13" s="200">
        <v>4.97</v>
      </c>
      <c r="DU13" s="118">
        <v>20453.949000000001</v>
      </c>
    </row>
    <row r="14" spans="1:125" s="118" customFormat="1" ht="33" customHeight="1" thickBot="1">
      <c r="A14" s="22">
        <v>3</v>
      </c>
      <c r="B14" s="80" t="s">
        <v>459</v>
      </c>
      <c r="C14" s="80" t="s">
        <v>1107</v>
      </c>
      <c r="D14" s="80" t="s">
        <v>601</v>
      </c>
      <c r="E14" s="80" t="s">
        <v>602</v>
      </c>
      <c r="F14" s="103" t="s">
        <v>238</v>
      </c>
      <c r="G14" s="80" t="s">
        <v>1068</v>
      </c>
      <c r="H14" s="104">
        <v>44728</v>
      </c>
      <c r="I14" s="105">
        <v>204</v>
      </c>
      <c r="J14" s="106">
        <v>26</v>
      </c>
      <c r="K14" s="106">
        <v>1</v>
      </c>
      <c r="L14" s="106">
        <v>0</v>
      </c>
      <c r="M14" s="106">
        <v>0</v>
      </c>
      <c r="N14" s="106">
        <v>25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196.15384615384613</v>
      </c>
      <c r="AH14" s="108">
        <v>196.15384615384613</v>
      </c>
      <c r="AI14" s="107"/>
      <c r="AJ14" s="107">
        <v>196.15384615384613</v>
      </c>
      <c r="AK14" s="107"/>
      <c r="AL14" s="109">
        <v>10</v>
      </c>
      <c r="AM14" s="107">
        <v>6.7307692307692308</v>
      </c>
      <c r="AN14" s="107">
        <v>0</v>
      </c>
      <c r="AO14" s="107">
        <v>0</v>
      </c>
      <c r="AP14" s="107">
        <v>0</v>
      </c>
      <c r="AQ14" s="107">
        <v>0</v>
      </c>
      <c r="AR14" s="107">
        <v>14.423076923076922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220.57692307692307</v>
      </c>
      <c r="AY14" s="108"/>
      <c r="AZ14" s="110">
        <v>44728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12</v>
      </c>
      <c r="BI14" s="108">
        <v>244.58</v>
      </c>
      <c r="BJ14" s="108"/>
      <c r="BK14" s="111">
        <v>1</v>
      </c>
      <c r="BL14" s="111">
        <v>2</v>
      </c>
      <c r="BM14" s="108">
        <v>112.5</v>
      </c>
      <c r="BN14" s="108">
        <v>130.06889532391625</v>
      </c>
      <c r="BO14" s="189">
        <v>1005271.9800000001</v>
      </c>
      <c r="BP14" s="112">
        <v>450000</v>
      </c>
      <c r="BQ14" s="189">
        <v>534062.88420000009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13</v>
      </c>
      <c r="BY14" s="117"/>
      <c r="BZ14" s="117">
        <v>102</v>
      </c>
      <c r="CA14" s="117"/>
      <c r="CB14" s="202">
        <v>5.15</v>
      </c>
      <c r="CC14" s="117">
        <v>1</v>
      </c>
      <c r="CD14" s="108">
        <v>149.43</v>
      </c>
      <c r="CE14" s="114">
        <v>149</v>
      </c>
      <c r="CF14" s="115">
        <v>1700</v>
      </c>
      <c r="CG14" s="116"/>
      <c r="CI14" s="119">
        <v>1</v>
      </c>
      <c r="CJ14" s="119">
        <v>0</v>
      </c>
      <c r="CK14" s="119">
        <v>2</v>
      </c>
      <c r="CL14" s="119">
        <v>0</v>
      </c>
      <c r="CM14" s="119">
        <v>1</v>
      </c>
      <c r="CN14" s="119">
        <v>4</v>
      </c>
      <c r="CO14" s="119">
        <v>0</v>
      </c>
      <c r="CP14" s="119">
        <v>1</v>
      </c>
      <c r="CQ14" s="119">
        <v>1</v>
      </c>
      <c r="CR14" s="119">
        <v>2</v>
      </c>
      <c r="CT14" s="127">
        <v>0</v>
      </c>
      <c r="CU14" s="128"/>
      <c r="CV14" s="129">
        <v>0</v>
      </c>
      <c r="CW14" s="129">
        <v>1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0.25</v>
      </c>
      <c r="DJ14" s="80">
        <v>0</v>
      </c>
      <c r="DK14" s="191">
        <v>14.423076923076922</v>
      </c>
      <c r="DL14" s="118">
        <v>0</v>
      </c>
      <c r="DM14" s="118">
        <v>0</v>
      </c>
      <c r="DO14" s="197">
        <v>0</v>
      </c>
      <c r="DP14" s="197">
        <v>0.25</v>
      </c>
      <c r="DQ14" s="198">
        <v>257.83000000000004</v>
      </c>
      <c r="DR14" s="197">
        <v>1060454.7900000003</v>
      </c>
      <c r="DS14" s="197">
        <v>1060454.7900000003</v>
      </c>
      <c r="DT14" s="200">
        <v>5.15</v>
      </c>
      <c r="DU14" s="118">
        <v>21209.095800000006</v>
      </c>
    </row>
    <row r="15" spans="1:125" s="118" customFormat="1" ht="33" customHeight="1" thickBot="1">
      <c r="A15" s="22">
        <v>4</v>
      </c>
      <c r="B15" s="80" t="s">
        <v>460</v>
      </c>
      <c r="C15" s="80" t="s">
        <v>1116</v>
      </c>
      <c r="D15" s="80" t="s">
        <v>619</v>
      </c>
      <c r="E15" s="80" t="s">
        <v>620</v>
      </c>
      <c r="F15" s="103" t="s">
        <v>238</v>
      </c>
      <c r="G15" s="80" t="s">
        <v>224</v>
      </c>
      <c r="H15" s="104">
        <v>44760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44760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12</v>
      </c>
      <c r="BF15" s="117"/>
      <c r="BG15" s="117"/>
      <c r="BH15" s="108">
        <v>0</v>
      </c>
      <c r="BI15" s="108">
        <v>241</v>
      </c>
      <c r="BJ15" s="108"/>
      <c r="BK15" s="111">
        <v>0</v>
      </c>
      <c r="BL15" s="111">
        <v>2</v>
      </c>
      <c r="BM15" s="108">
        <v>75</v>
      </c>
      <c r="BN15" s="108">
        <v>162.09108621529469</v>
      </c>
      <c r="BO15" s="189">
        <v>989546</v>
      </c>
      <c r="BP15" s="112">
        <v>300000</v>
      </c>
      <c r="BQ15" s="189">
        <v>665546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37.643999999999998</v>
      </c>
      <c r="BX15" s="117">
        <v>13.5</v>
      </c>
      <c r="BY15" s="117"/>
      <c r="BZ15" s="117">
        <v>102</v>
      </c>
      <c r="CA15" s="117"/>
      <c r="CB15" s="202">
        <v>5.83</v>
      </c>
      <c r="CC15" s="117">
        <v>1</v>
      </c>
      <c r="CD15" s="108">
        <v>183.31</v>
      </c>
      <c r="CE15" s="114">
        <v>183</v>
      </c>
      <c r="CF15" s="115">
        <v>1200</v>
      </c>
      <c r="CG15" s="116"/>
      <c r="CI15" s="119">
        <v>1</v>
      </c>
      <c r="CJ15" s="119">
        <v>1</v>
      </c>
      <c r="CK15" s="119">
        <v>1</v>
      </c>
      <c r="CL15" s="119">
        <v>1</v>
      </c>
      <c r="CM15" s="119">
        <v>0</v>
      </c>
      <c r="CN15" s="119">
        <v>3</v>
      </c>
      <c r="CO15" s="119">
        <v>0</v>
      </c>
      <c r="CP15" s="119">
        <v>1</v>
      </c>
      <c r="CQ15" s="119">
        <v>0</v>
      </c>
      <c r="CR15" s="119">
        <v>2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0</v>
      </c>
      <c r="DQ15" s="198">
        <v>292.14400000000001</v>
      </c>
      <c r="DR15" s="197">
        <v>1201588.2720000001</v>
      </c>
      <c r="DS15" s="197">
        <v>1200000</v>
      </c>
      <c r="DT15" s="200">
        <v>5.83</v>
      </c>
      <c r="DU15" s="118">
        <v>24000</v>
      </c>
    </row>
    <row r="16" spans="1:125" s="118" customFormat="1" ht="33" customHeight="1" thickBot="1">
      <c r="A16" s="22">
        <v>5</v>
      </c>
      <c r="B16" s="80" t="s">
        <v>461</v>
      </c>
      <c r="C16" s="80" t="s">
        <v>1126</v>
      </c>
      <c r="D16" s="80" t="s">
        <v>639</v>
      </c>
      <c r="E16" s="80" t="s">
        <v>640</v>
      </c>
      <c r="F16" s="103" t="s">
        <v>238</v>
      </c>
      <c r="G16" s="80" t="s">
        <v>1068</v>
      </c>
      <c r="H16" s="104">
        <v>44784</v>
      </c>
      <c r="I16" s="105">
        <v>204</v>
      </c>
      <c r="J16" s="106">
        <v>26</v>
      </c>
      <c r="K16" s="106">
        <v>2</v>
      </c>
      <c r="L16" s="106">
        <v>0</v>
      </c>
      <c r="M16" s="106">
        <v>0</v>
      </c>
      <c r="N16" s="106">
        <v>22</v>
      </c>
      <c r="O16" s="106">
        <v>2</v>
      </c>
      <c r="P16" s="106">
        <v>0</v>
      </c>
      <c r="Q16" s="106">
        <v>0</v>
      </c>
      <c r="R16" s="106" t="s">
        <v>527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15.692307692307692</v>
      </c>
      <c r="AF16" s="108">
        <v>0</v>
      </c>
      <c r="AG16" s="108">
        <v>172.61538461538461</v>
      </c>
      <c r="AH16" s="108">
        <v>188.30769230769229</v>
      </c>
      <c r="AI16" s="107"/>
      <c r="AJ16" s="107">
        <v>188.30769230769229</v>
      </c>
      <c r="AK16" s="107"/>
      <c r="AL16" s="109">
        <v>10</v>
      </c>
      <c r="AM16" s="107">
        <v>5.9230769230769225</v>
      </c>
      <c r="AN16" s="107">
        <v>0</v>
      </c>
      <c r="AO16" s="107">
        <v>0</v>
      </c>
      <c r="AP16" s="107">
        <v>0</v>
      </c>
      <c r="AQ16" s="107">
        <v>0</v>
      </c>
      <c r="AR16" s="107">
        <v>12.692307692307692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210.99999999999997</v>
      </c>
      <c r="AY16" s="108"/>
      <c r="AZ16" s="110">
        <v>44784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220</v>
      </c>
      <c r="BJ16" s="108"/>
      <c r="BK16" s="111">
        <v>1</v>
      </c>
      <c r="BL16" s="111">
        <v>2</v>
      </c>
      <c r="BM16" s="108">
        <v>112.5</v>
      </c>
      <c r="BN16" s="108">
        <v>106.13388029712617</v>
      </c>
      <c r="BO16" s="189">
        <v>904859.75</v>
      </c>
      <c r="BP16" s="112">
        <v>450000</v>
      </c>
      <c r="BQ16" s="189">
        <v>435785.71250000002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11.5</v>
      </c>
      <c r="BY16" s="117"/>
      <c r="BZ16" s="117">
        <v>102</v>
      </c>
      <c r="CA16" s="117"/>
      <c r="CB16" s="202">
        <v>4.63</v>
      </c>
      <c r="CC16" s="117">
        <v>1</v>
      </c>
      <c r="CD16" s="108">
        <v>123.87</v>
      </c>
      <c r="CE16" s="114">
        <v>123</v>
      </c>
      <c r="CF16" s="115">
        <v>3500</v>
      </c>
      <c r="CG16" s="116"/>
      <c r="CI16" s="119">
        <v>1</v>
      </c>
      <c r="CJ16" s="119">
        <v>0</v>
      </c>
      <c r="CK16" s="119">
        <v>1</v>
      </c>
      <c r="CL16" s="119">
        <v>0</v>
      </c>
      <c r="CM16" s="119">
        <v>0</v>
      </c>
      <c r="CN16" s="119">
        <v>3</v>
      </c>
      <c r="CO16" s="119">
        <v>1</v>
      </c>
      <c r="CP16" s="119">
        <v>1</v>
      </c>
      <c r="CQ16" s="119">
        <v>1</v>
      </c>
      <c r="CR16" s="119">
        <v>0</v>
      </c>
      <c r="CT16" s="127">
        <v>0</v>
      </c>
      <c r="CU16" s="128"/>
      <c r="CV16" s="129">
        <v>0</v>
      </c>
      <c r="CW16" s="129">
        <v>2</v>
      </c>
      <c r="CX16" s="129" t="s">
        <v>527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0.375</v>
      </c>
      <c r="DJ16" s="80">
        <v>0</v>
      </c>
      <c r="DK16" s="191">
        <v>12.692307692307692</v>
      </c>
      <c r="DL16" s="118">
        <v>0</v>
      </c>
      <c r="DM16" s="118">
        <v>0</v>
      </c>
      <c r="DO16" s="197">
        <v>0</v>
      </c>
      <c r="DP16" s="197">
        <v>0.375</v>
      </c>
      <c r="DQ16" s="198">
        <v>231.875</v>
      </c>
      <c r="DR16" s="197">
        <v>953701.875</v>
      </c>
      <c r="DS16" s="197">
        <v>953701.875</v>
      </c>
      <c r="DT16" s="200">
        <v>4.63</v>
      </c>
      <c r="DU16" s="118">
        <v>19074.037500000002</v>
      </c>
    </row>
    <row r="17" spans="1:125" s="118" customFormat="1" ht="33" customHeight="1" thickBot="1">
      <c r="A17" s="22">
        <v>6</v>
      </c>
      <c r="B17" s="80" t="s">
        <v>462</v>
      </c>
      <c r="C17" s="80" t="s">
        <v>1135</v>
      </c>
      <c r="D17" s="80" t="s">
        <v>657</v>
      </c>
      <c r="E17" s="80" t="s">
        <v>658</v>
      </c>
      <c r="F17" s="103" t="s">
        <v>238</v>
      </c>
      <c r="G17" s="80" t="s">
        <v>1068</v>
      </c>
      <c r="H17" s="104">
        <v>44789</v>
      </c>
      <c r="I17" s="105">
        <v>204</v>
      </c>
      <c r="J17" s="106">
        <v>26</v>
      </c>
      <c r="K17" s="106">
        <v>2</v>
      </c>
      <c r="L17" s="106">
        <v>0</v>
      </c>
      <c r="M17" s="106">
        <v>0</v>
      </c>
      <c r="N17" s="106">
        <v>18</v>
      </c>
      <c r="O17" s="106">
        <v>6</v>
      </c>
      <c r="P17" s="106" t="s">
        <v>538</v>
      </c>
      <c r="Q17" s="106">
        <v>0</v>
      </c>
      <c r="R17" s="106" t="s">
        <v>527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31.384615384615383</v>
      </c>
      <c r="AD17" s="108">
        <v>0</v>
      </c>
      <c r="AE17" s="108">
        <v>15.692307692307692</v>
      </c>
      <c r="AF17" s="108">
        <v>0</v>
      </c>
      <c r="AG17" s="108">
        <v>141.23076923076923</v>
      </c>
      <c r="AH17" s="108">
        <v>188.30769230769229</v>
      </c>
      <c r="AI17" s="107"/>
      <c r="AJ17" s="107">
        <v>188.30769230769229</v>
      </c>
      <c r="AK17" s="107"/>
      <c r="AL17" s="109">
        <v>10</v>
      </c>
      <c r="AM17" s="107">
        <v>4.8461538461538458</v>
      </c>
      <c r="AN17" s="107">
        <v>1.0769230769230769</v>
      </c>
      <c r="AO17" s="107">
        <v>0</v>
      </c>
      <c r="AP17" s="107">
        <v>0</v>
      </c>
      <c r="AQ17" s="107">
        <v>0</v>
      </c>
      <c r="AR17" s="107">
        <v>12.69230769230769</v>
      </c>
      <c r="AS17" s="107">
        <v>0</v>
      </c>
      <c r="AT17" s="107">
        <v>0</v>
      </c>
      <c r="AU17" s="107">
        <v>0</v>
      </c>
      <c r="AV17" s="107">
        <v>2.3076923076923075</v>
      </c>
      <c r="AW17" s="107">
        <v>0</v>
      </c>
      <c r="AX17" s="108">
        <v>210.99999999999997</v>
      </c>
      <c r="AY17" s="108"/>
      <c r="AZ17" s="110">
        <v>44789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12</v>
      </c>
      <c r="BI17" s="108">
        <v>232</v>
      </c>
      <c r="BJ17" s="108"/>
      <c r="BK17" s="111">
        <v>0</v>
      </c>
      <c r="BL17" s="111">
        <v>0</v>
      </c>
      <c r="BM17" s="108">
        <v>0</v>
      </c>
      <c r="BN17" s="108">
        <v>227.16176570871895</v>
      </c>
      <c r="BO17" s="189">
        <v>952592</v>
      </c>
      <c r="BP17" s="112">
        <v>0</v>
      </c>
      <c r="BQ17" s="189">
        <v>932726.21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9.5</v>
      </c>
      <c r="BY17" s="117"/>
      <c r="BZ17" s="117">
        <v>102</v>
      </c>
      <c r="CA17" s="117"/>
      <c r="CB17" s="202">
        <v>4.83</v>
      </c>
      <c r="CC17" s="117">
        <v>1</v>
      </c>
      <c r="CD17" s="108">
        <v>133.66999999999999</v>
      </c>
      <c r="CE17" s="114">
        <v>133</v>
      </c>
      <c r="CF17" s="115">
        <v>2700</v>
      </c>
      <c r="CG17" s="116"/>
      <c r="CI17" s="119">
        <v>1</v>
      </c>
      <c r="CJ17" s="119">
        <v>0</v>
      </c>
      <c r="CK17" s="119">
        <v>1</v>
      </c>
      <c r="CL17" s="119">
        <v>1</v>
      </c>
      <c r="CM17" s="119">
        <v>0</v>
      </c>
      <c r="CN17" s="119">
        <v>3</v>
      </c>
      <c r="CO17" s="119">
        <v>1</v>
      </c>
      <c r="CP17" s="119">
        <v>0</v>
      </c>
      <c r="CQ17" s="119">
        <v>1</v>
      </c>
      <c r="CR17" s="119">
        <v>2</v>
      </c>
      <c r="CT17" s="127">
        <v>0</v>
      </c>
      <c r="CU17" s="128"/>
      <c r="CV17" s="129">
        <v>0</v>
      </c>
      <c r="CW17" s="129">
        <v>2</v>
      </c>
      <c r="CX17" s="129" t="s">
        <v>527</v>
      </c>
      <c r="CY17" s="129" t="s">
        <v>538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12.69230769230769</v>
      </c>
      <c r="DL17" s="118">
        <v>0</v>
      </c>
      <c r="DM17" s="118">
        <v>0</v>
      </c>
      <c r="DO17" s="197">
        <v>0</v>
      </c>
      <c r="DP17" s="197">
        <v>0</v>
      </c>
      <c r="DQ17" s="198">
        <v>241.5</v>
      </c>
      <c r="DR17" s="197">
        <v>993289.5</v>
      </c>
      <c r="DS17" s="197">
        <v>993289.5</v>
      </c>
      <c r="DT17" s="200">
        <v>4.83</v>
      </c>
      <c r="DU17" s="118">
        <v>19865.79</v>
      </c>
    </row>
    <row r="18" spans="1:125" s="118" customFormat="1" ht="33" customHeight="1" thickBot="1">
      <c r="A18" s="22">
        <v>7</v>
      </c>
      <c r="B18" s="80" t="s">
        <v>463</v>
      </c>
      <c r="C18" s="80" t="s">
        <v>1157</v>
      </c>
      <c r="D18" s="80" t="s">
        <v>701</v>
      </c>
      <c r="E18" s="80" t="s">
        <v>702</v>
      </c>
      <c r="F18" s="103" t="s">
        <v>238</v>
      </c>
      <c r="G18" s="80" t="s">
        <v>1068</v>
      </c>
      <c r="H18" s="104">
        <v>44880</v>
      </c>
      <c r="I18" s="105">
        <v>204</v>
      </c>
      <c r="J18" s="106">
        <v>26</v>
      </c>
      <c r="K18" s="106">
        <v>0</v>
      </c>
      <c r="L18" s="106">
        <v>0</v>
      </c>
      <c r="M18" s="106">
        <v>0</v>
      </c>
      <c r="N18" s="106">
        <v>26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204</v>
      </c>
      <c r="AH18" s="108">
        <v>204</v>
      </c>
      <c r="AI18" s="107"/>
      <c r="AJ18" s="107">
        <v>204</v>
      </c>
      <c r="AK18" s="107"/>
      <c r="AL18" s="109">
        <v>10</v>
      </c>
      <c r="AM18" s="107">
        <v>7</v>
      </c>
      <c r="AN18" s="107">
        <v>0</v>
      </c>
      <c r="AO18" s="107">
        <v>0</v>
      </c>
      <c r="AP18" s="107">
        <v>0</v>
      </c>
      <c r="AQ18" s="107">
        <v>0</v>
      </c>
      <c r="AR18" s="107">
        <v>14.999999999999998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229</v>
      </c>
      <c r="AY18" s="108"/>
      <c r="AZ18" s="110">
        <v>44880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9</v>
      </c>
      <c r="BF18" s="117"/>
      <c r="BG18" s="117"/>
      <c r="BH18" s="108">
        <v>0</v>
      </c>
      <c r="BI18" s="108">
        <v>238</v>
      </c>
      <c r="BJ18" s="108"/>
      <c r="BK18" s="111">
        <v>0</v>
      </c>
      <c r="BL18" s="111">
        <v>0</v>
      </c>
      <c r="BM18" s="108">
        <v>0</v>
      </c>
      <c r="BN18" s="108">
        <v>232.96142474427666</v>
      </c>
      <c r="BO18" s="189">
        <v>977228</v>
      </c>
      <c r="BP18" s="112">
        <v>0</v>
      </c>
      <c r="BQ18" s="189">
        <v>956539.61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0</v>
      </c>
      <c r="BX18" s="117">
        <v>13.5</v>
      </c>
      <c r="BY18" s="117"/>
      <c r="BZ18" s="117">
        <v>102</v>
      </c>
      <c r="CA18" s="117"/>
      <c r="CB18" s="202">
        <v>5.03</v>
      </c>
      <c r="CC18" s="117">
        <v>1</v>
      </c>
      <c r="CD18" s="108">
        <v>143.47</v>
      </c>
      <c r="CE18" s="114">
        <v>143</v>
      </c>
      <c r="CF18" s="115">
        <v>1900</v>
      </c>
      <c r="CG18" s="116"/>
      <c r="CI18" s="119">
        <v>1</v>
      </c>
      <c r="CJ18" s="119">
        <v>0</v>
      </c>
      <c r="CK18" s="119">
        <v>2</v>
      </c>
      <c r="CL18" s="119">
        <v>0</v>
      </c>
      <c r="CM18" s="119">
        <v>0</v>
      </c>
      <c r="CN18" s="119">
        <v>3</v>
      </c>
      <c r="CO18" s="119">
        <v>0</v>
      </c>
      <c r="CP18" s="119">
        <v>1</v>
      </c>
      <c r="CQ18" s="119">
        <v>1</v>
      </c>
      <c r="CR18" s="119">
        <v>4</v>
      </c>
      <c r="CT18" s="127">
        <v>0</v>
      </c>
      <c r="CU18" s="128"/>
      <c r="CV18" s="129">
        <v>0</v>
      </c>
      <c r="CW18" s="129">
        <v>0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14.999999999999998</v>
      </c>
      <c r="DL18" s="118">
        <v>0</v>
      </c>
      <c r="DM18" s="118">
        <v>0</v>
      </c>
      <c r="DO18" s="197">
        <v>0</v>
      </c>
      <c r="DP18" s="197">
        <v>0</v>
      </c>
      <c r="DQ18" s="198">
        <v>251.5</v>
      </c>
      <c r="DR18" s="197">
        <v>1034419.5</v>
      </c>
      <c r="DS18" s="197">
        <v>1034419.5</v>
      </c>
      <c r="DT18" s="200">
        <v>5.03</v>
      </c>
      <c r="DU18" s="118">
        <v>20688.39</v>
      </c>
    </row>
    <row r="19" spans="1:125" s="118" customFormat="1" ht="33" customHeight="1" thickBot="1">
      <c r="A19" s="22">
        <v>8</v>
      </c>
      <c r="B19" s="80" t="s">
        <v>464</v>
      </c>
      <c r="C19" s="80" t="s">
        <v>1191</v>
      </c>
      <c r="D19" s="80" t="s">
        <v>771</v>
      </c>
      <c r="E19" s="80" t="s">
        <v>772</v>
      </c>
      <c r="F19" s="103" t="s">
        <v>238</v>
      </c>
      <c r="G19" s="80" t="s">
        <v>1068</v>
      </c>
      <c r="H19" s="104">
        <v>45001</v>
      </c>
      <c r="I19" s="105">
        <v>204</v>
      </c>
      <c r="J19" s="106">
        <v>26</v>
      </c>
      <c r="K19" s="106">
        <v>0.5</v>
      </c>
      <c r="L19" s="106">
        <v>0</v>
      </c>
      <c r="M19" s="106">
        <v>0</v>
      </c>
      <c r="N19" s="106">
        <v>25.5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200.07692307692307</v>
      </c>
      <c r="AH19" s="108">
        <v>200.07692307692307</v>
      </c>
      <c r="AI19" s="107"/>
      <c r="AJ19" s="107">
        <v>200.07692307692307</v>
      </c>
      <c r="AK19" s="107"/>
      <c r="AL19" s="109">
        <v>10</v>
      </c>
      <c r="AM19" s="107">
        <v>6.865384615384615</v>
      </c>
      <c r="AN19" s="107">
        <v>0</v>
      </c>
      <c r="AO19" s="107">
        <v>0</v>
      </c>
      <c r="AP19" s="107">
        <v>0</v>
      </c>
      <c r="AQ19" s="107">
        <v>0</v>
      </c>
      <c r="AR19" s="107">
        <v>14.71153846153846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224.78846153846152</v>
      </c>
      <c r="AY19" s="108"/>
      <c r="AZ19" s="110">
        <v>45001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6</v>
      </c>
      <c r="BF19" s="117"/>
      <c r="BG19" s="117"/>
      <c r="BH19" s="108">
        <v>32</v>
      </c>
      <c r="BI19" s="108">
        <v>262.79000000000002</v>
      </c>
      <c r="BJ19" s="108"/>
      <c r="BK19" s="111">
        <v>1</v>
      </c>
      <c r="BL19" s="111">
        <v>0</v>
      </c>
      <c r="BM19" s="108">
        <v>37.5</v>
      </c>
      <c r="BN19" s="108">
        <v>220.72788348757916</v>
      </c>
      <c r="BO19" s="189">
        <v>1079015.74</v>
      </c>
      <c r="BP19" s="112">
        <v>150000</v>
      </c>
      <c r="BQ19" s="189">
        <v>906308.68960000004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13.25</v>
      </c>
      <c r="BY19" s="117"/>
      <c r="BZ19" s="117">
        <v>98.08</v>
      </c>
      <c r="CA19" s="117"/>
      <c r="CB19" s="202">
        <v>5.52</v>
      </c>
      <c r="CC19" s="117">
        <v>1</v>
      </c>
      <c r="CD19" s="108">
        <v>171.44</v>
      </c>
      <c r="CE19" s="114">
        <v>171</v>
      </c>
      <c r="CF19" s="115">
        <v>1800</v>
      </c>
      <c r="CG19" s="116"/>
      <c r="CI19" s="119">
        <v>1</v>
      </c>
      <c r="CJ19" s="119">
        <v>1</v>
      </c>
      <c r="CK19" s="119">
        <v>1</v>
      </c>
      <c r="CL19" s="119">
        <v>0</v>
      </c>
      <c r="CM19" s="119">
        <v>0</v>
      </c>
      <c r="CN19" s="119">
        <v>1</v>
      </c>
      <c r="CO19" s="119">
        <v>0</v>
      </c>
      <c r="CP19" s="119">
        <v>1</v>
      </c>
      <c r="CQ19" s="119">
        <v>1</v>
      </c>
      <c r="CR19" s="119">
        <v>3</v>
      </c>
      <c r="CT19" s="127">
        <v>0</v>
      </c>
      <c r="CU19" s="128"/>
      <c r="CV19" s="129">
        <v>0</v>
      </c>
      <c r="CW19" s="129">
        <v>0.5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14.71153846153846</v>
      </c>
      <c r="DL19" s="118">
        <v>0</v>
      </c>
      <c r="DM19" s="118">
        <v>0</v>
      </c>
      <c r="DO19" s="197">
        <v>0</v>
      </c>
      <c r="DP19" s="197">
        <v>0</v>
      </c>
      <c r="DQ19" s="198">
        <v>276.04000000000002</v>
      </c>
      <c r="DR19" s="197">
        <v>1135352.52</v>
      </c>
      <c r="DS19" s="197">
        <v>1135352.52</v>
      </c>
      <c r="DT19" s="200">
        <v>5.52</v>
      </c>
      <c r="DU19" s="118">
        <v>22707.0504</v>
      </c>
    </row>
    <row r="20" spans="1:125" s="118" customFormat="1" ht="33" customHeight="1" thickBot="1">
      <c r="A20" s="22">
        <v>9</v>
      </c>
      <c r="B20" s="80" t="s">
        <v>465</v>
      </c>
      <c r="C20" s="80" t="s">
        <v>1226</v>
      </c>
      <c r="D20" s="80" t="s">
        <v>845</v>
      </c>
      <c r="E20" s="80" t="s">
        <v>846</v>
      </c>
      <c r="F20" s="103" t="s">
        <v>238</v>
      </c>
      <c r="G20" s="80" t="s">
        <v>1068</v>
      </c>
      <c r="H20" s="104">
        <v>45063</v>
      </c>
      <c r="I20" s="105">
        <v>204</v>
      </c>
      <c r="J20" s="106">
        <v>26</v>
      </c>
      <c r="K20" s="106">
        <v>1</v>
      </c>
      <c r="L20" s="106">
        <v>0</v>
      </c>
      <c r="M20" s="106">
        <v>0</v>
      </c>
      <c r="N20" s="106">
        <v>24</v>
      </c>
      <c r="O20" s="106">
        <v>1</v>
      </c>
      <c r="P20" s="106">
        <v>0</v>
      </c>
      <c r="Q20" s="106">
        <v>0</v>
      </c>
      <c r="R20" s="106" t="s">
        <v>525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7.8461538461538458</v>
      </c>
      <c r="AF20" s="108">
        <v>0</v>
      </c>
      <c r="AG20" s="108">
        <v>188.30769230769229</v>
      </c>
      <c r="AH20" s="108">
        <v>196.15384615384613</v>
      </c>
      <c r="AI20" s="107"/>
      <c r="AJ20" s="107">
        <v>196.15384615384613</v>
      </c>
      <c r="AK20" s="107"/>
      <c r="AL20" s="109">
        <v>10</v>
      </c>
      <c r="AM20" s="107">
        <v>6.4615384615384617</v>
      </c>
      <c r="AN20" s="107">
        <v>0</v>
      </c>
      <c r="AO20" s="107">
        <v>0</v>
      </c>
      <c r="AP20" s="107">
        <v>0</v>
      </c>
      <c r="AQ20" s="107">
        <v>0</v>
      </c>
      <c r="AR20" s="107">
        <v>13.846153846153845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219.99999999999997</v>
      </c>
      <c r="AY20" s="108"/>
      <c r="AZ20" s="110">
        <v>45063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6</v>
      </c>
      <c r="BF20" s="117"/>
      <c r="BG20" s="117"/>
      <c r="BH20" s="108">
        <v>0</v>
      </c>
      <c r="BI20" s="108">
        <v>226</v>
      </c>
      <c r="BJ20" s="108"/>
      <c r="BK20" s="111">
        <v>1</v>
      </c>
      <c r="BL20" s="111">
        <v>2</v>
      </c>
      <c r="BM20" s="108">
        <v>112.5</v>
      </c>
      <c r="BN20" s="108">
        <v>110.9152845640526</v>
      </c>
      <c r="BO20" s="189">
        <v>927956</v>
      </c>
      <c r="BP20" s="112">
        <v>450000</v>
      </c>
      <c r="BQ20" s="189">
        <v>455418.15841999999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35.483000000000004</v>
      </c>
      <c r="BX20" s="117">
        <v>12.5</v>
      </c>
      <c r="BY20" s="117"/>
      <c r="BZ20" s="117">
        <v>94.15</v>
      </c>
      <c r="CA20" s="117"/>
      <c r="CB20" s="202">
        <v>5.47</v>
      </c>
      <c r="CC20" s="117">
        <v>1</v>
      </c>
      <c r="CD20" s="108">
        <v>173.36</v>
      </c>
      <c r="CE20" s="114">
        <v>173</v>
      </c>
      <c r="CF20" s="115">
        <v>1400</v>
      </c>
      <c r="CG20" s="116"/>
      <c r="CI20" s="119">
        <v>1</v>
      </c>
      <c r="CJ20" s="119">
        <v>1</v>
      </c>
      <c r="CK20" s="119">
        <v>1</v>
      </c>
      <c r="CL20" s="119">
        <v>0</v>
      </c>
      <c r="CM20" s="119">
        <v>0</v>
      </c>
      <c r="CN20" s="119">
        <v>3</v>
      </c>
      <c r="CO20" s="119">
        <v>0</v>
      </c>
      <c r="CP20" s="119">
        <v>1</v>
      </c>
      <c r="CQ20" s="119">
        <v>0</v>
      </c>
      <c r="CR20" s="119">
        <v>4</v>
      </c>
      <c r="CT20" s="127">
        <v>0</v>
      </c>
      <c r="CU20" s="128"/>
      <c r="CV20" s="129">
        <v>0</v>
      </c>
      <c r="CW20" s="129">
        <v>1</v>
      </c>
      <c r="CX20" s="129" t="s">
        <v>525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13.846153846153845</v>
      </c>
      <c r="DL20" s="118">
        <v>0</v>
      </c>
      <c r="DM20" s="118">
        <v>0</v>
      </c>
      <c r="DO20" s="197">
        <v>0</v>
      </c>
      <c r="DP20" s="197">
        <v>0</v>
      </c>
      <c r="DQ20" s="198">
        <v>273.983</v>
      </c>
      <c r="DR20" s="197">
        <v>1126892.0789999999</v>
      </c>
      <c r="DS20" s="197">
        <v>1126892.0789999999</v>
      </c>
      <c r="DT20" s="200">
        <v>5.47</v>
      </c>
      <c r="DU20" s="118">
        <v>22537.84158</v>
      </c>
    </row>
    <row r="21" spans="1:125" s="118" customFormat="1" ht="33" customHeight="1" thickBot="1">
      <c r="A21" s="22">
        <v>10</v>
      </c>
      <c r="B21" s="80" t="s">
        <v>466</v>
      </c>
      <c r="C21" s="80" t="s">
        <v>1227</v>
      </c>
      <c r="D21" s="80" t="s">
        <v>847</v>
      </c>
      <c r="E21" s="80" t="s">
        <v>848</v>
      </c>
      <c r="F21" s="103" t="s">
        <v>238</v>
      </c>
      <c r="G21" s="80" t="s">
        <v>1068</v>
      </c>
      <c r="H21" s="104">
        <v>45063</v>
      </c>
      <c r="I21" s="105">
        <v>204</v>
      </c>
      <c r="J21" s="106">
        <v>26</v>
      </c>
      <c r="K21" s="106">
        <v>0</v>
      </c>
      <c r="L21" s="106">
        <v>0</v>
      </c>
      <c r="M21" s="106">
        <v>0</v>
      </c>
      <c r="N21" s="106">
        <v>25</v>
      </c>
      <c r="O21" s="106">
        <v>1</v>
      </c>
      <c r="P21" s="106">
        <v>0</v>
      </c>
      <c r="Q21" s="106">
        <v>0</v>
      </c>
      <c r="R21" s="106" t="s">
        <v>525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7.8461538461538458</v>
      </c>
      <c r="AF21" s="108">
        <v>0</v>
      </c>
      <c r="AG21" s="108">
        <v>196.15384615384613</v>
      </c>
      <c r="AH21" s="108">
        <v>203.99999999999997</v>
      </c>
      <c r="AI21" s="107"/>
      <c r="AJ21" s="107">
        <v>203.99999999999997</v>
      </c>
      <c r="AK21" s="107"/>
      <c r="AL21" s="109">
        <v>10</v>
      </c>
      <c r="AM21" s="107">
        <v>6.7307692307692308</v>
      </c>
      <c r="AN21" s="107">
        <v>0</v>
      </c>
      <c r="AO21" s="107">
        <v>0</v>
      </c>
      <c r="AP21" s="107">
        <v>0</v>
      </c>
      <c r="AQ21" s="107">
        <v>0</v>
      </c>
      <c r="AR21" s="107">
        <v>14.423076923076922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228.42307692307691</v>
      </c>
      <c r="AY21" s="108"/>
      <c r="AZ21" s="110">
        <v>45063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6</v>
      </c>
      <c r="BF21" s="117"/>
      <c r="BG21" s="117"/>
      <c r="BH21" s="108">
        <v>0</v>
      </c>
      <c r="BI21" s="108">
        <v>234.42</v>
      </c>
      <c r="BJ21" s="108"/>
      <c r="BK21" s="111">
        <v>0</v>
      </c>
      <c r="BL21" s="111">
        <v>0</v>
      </c>
      <c r="BM21" s="108">
        <v>0</v>
      </c>
      <c r="BN21" s="108">
        <v>228.72995599610323</v>
      </c>
      <c r="BO21" s="189">
        <v>962528.5199999999</v>
      </c>
      <c r="BP21" s="112">
        <v>0</v>
      </c>
      <c r="BQ21" s="189">
        <v>939165.1993199999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36.598000000000006</v>
      </c>
      <c r="BX21" s="117">
        <v>13</v>
      </c>
      <c r="BY21" s="117"/>
      <c r="BZ21" s="117">
        <v>102</v>
      </c>
      <c r="CA21" s="117"/>
      <c r="CB21" s="202">
        <v>5.68</v>
      </c>
      <c r="CC21" s="117">
        <v>1</v>
      </c>
      <c r="CD21" s="108">
        <v>175.34</v>
      </c>
      <c r="CE21" s="114">
        <v>175</v>
      </c>
      <c r="CF21" s="115">
        <v>1400</v>
      </c>
      <c r="CG21" s="116"/>
      <c r="CI21" s="119">
        <v>1</v>
      </c>
      <c r="CJ21" s="119">
        <v>1</v>
      </c>
      <c r="CK21" s="119">
        <v>1</v>
      </c>
      <c r="CL21" s="119">
        <v>0</v>
      </c>
      <c r="CM21" s="119">
        <v>1</v>
      </c>
      <c r="CN21" s="119">
        <v>0</v>
      </c>
      <c r="CO21" s="119">
        <v>0</v>
      </c>
      <c r="CP21" s="119">
        <v>1</v>
      </c>
      <c r="CQ21" s="119">
        <v>0</v>
      </c>
      <c r="CR21" s="119">
        <v>4</v>
      </c>
      <c r="CT21" s="127">
        <v>0</v>
      </c>
      <c r="CU21" s="128"/>
      <c r="CV21" s="129">
        <v>0</v>
      </c>
      <c r="CW21" s="129">
        <v>0</v>
      </c>
      <c r="CX21" s="129" t="s">
        <v>525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14.423076923076922</v>
      </c>
      <c r="DL21" s="118">
        <v>0</v>
      </c>
      <c r="DM21" s="118">
        <v>0</v>
      </c>
      <c r="DO21" s="197">
        <v>0</v>
      </c>
      <c r="DP21" s="197">
        <v>0</v>
      </c>
      <c r="DQ21" s="198">
        <v>284.01799999999997</v>
      </c>
      <c r="DR21" s="197">
        <v>1168166.034</v>
      </c>
      <c r="DS21" s="197">
        <v>1168166.034</v>
      </c>
      <c r="DT21" s="200">
        <v>5.68</v>
      </c>
      <c r="DU21" s="118">
        <v>23363.320680000001</v>
      </c>
    </row>
    <row r="22" spans="1:125" s="118" customFormat="1" ht="33" customHeight="1" thickBot="1">
      <c r="A22" s="22">
        <v>11</v>
      </c>
      <c r="B22" s="80" t="s">
        <v>467</v>
      </c>
      <c r="C22" s="80" t="s">
        <v>1253</v>
      </c>
      <c r="D22" s="80" t="s">
        <v>907</v>
      </c>
      <c r="E22" s="80" t="s">
        <v>908</v>
      </c>
      <c r="F22" s="103" t="s">
        <v>238</v>
      </c>
      <c r="G22" s="80" t="s">
        <v>1068</v>
      </c>
      <c r="H22" s="104">
        <v>45224</v>
      </c>
      <c r="I22" s="105">
        <v>204</v>
      </c>
      <c r="J22" s="106">
        <v>26</v>
      </c>
      <c r="K22" s="106">
        <v>0</v>
      </c>
      <c r="L22" s="106">
        <v>0</v>
      </c>
      <c r="M22" s="106">
        <v>0</v>
      </c>
      <c r="N22" s="106">
        <v>25</v>
      </c>
      <c r="O22" s="106">
        <v>1</v>
      </c>
      <c r="P22" s="106" t="s">
        <v>525</v>
      </c>
      <c r="Q22" s="106">
        <v>0</v>
      </c>
      <c r="R22" s="106">
        <v>0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7.8461538461538458</v>
      </c>
      <c r="AD22" s="108">
        <v>0</v>
      </c>
      <c r="AE22" s="108">
        <v>0</v>
      </c>
      <c r="AF22" s="108">
        <v>0</v>
      </c>
      <c r="AG22" s="108">
        <v>196.15384615384613</v>
      </c>
      <c r="AH22" s="108">
        <v>203.99999999999997</v>
      </c>
      <c r="AI22" s="107"/>
      <c r="AJ22" s="107">
        <v>203.99999999999997</v>
      </c>
      <c r="AK22" s="107"/>
      <c r="AL22" s="109">
        <v>10</v>
      </c>
      <c r="AM22" s="107">
        <v>6.7307692307692308</v>
      </c>
      <c r="AN22" s="107">
        <v>0.26923076923076922</v>
      </c>
      <c r="AO22" s="107">
        <v>0</v>
      </c>
      <c r="AP22" s="107">
        <v>0</v>
      </c>
      <c r="AQ22" s="107">
        <v>0</v>
      </c>
      <c r="AR22" s="107">
        <v>14.999999999999998</v>
      </c>
      <c r="AS22" s="107">
        <v>0</v>
      </c>
      <c r="AT22" s="107">
        <v>0</v>
      </c>
      <c r="AU22" s="107">
        <v>0</v>
      </c>
      <c r="AV22" s="107">
        <v>0.57692307692307687</v>
      </c>
      <c r="AW22" s="107">
        <v>0</v>
      </c>
      <c r="AX22" s="108">
        <v>228.99999999999997</v>
      </c>
      <c r="AY22" s="108"/>
      <c r="AZ22" s="110">
        <v>45224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3</v>
      </c>
      <c r="BF22" s="117"/>
      <c r="BG22" s="117"/>
      <c r="BH22" s="108">
        <v>0</v>
      </c>
      <c r="BI22" s="108">
        <v>232</v>
      </c>
      <c r="BJ22" s="108"/>
      <c r="BK22" s="111" t="s">
        <v>525</v>
      </c>
      <c r="BL22" s="111">
        <v>4</v>
      </c>
      <c r="BM22" s="108">
        <v>187.5</v>
      </c>
      <c r="BN22" s="108">
        <v>44.432123721383341</v>
      </c>
      <c r="BO22" s="189">
        <v>952592</v>
      </c>
      <c r="BP22" s="112">
        <v>750000</v>
      </c>
      <c r="BQ22" s="189">
        <v>182438.3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13</v>
      </c>
      <c r="BY22" s="117"/>
      <c r="BZ22" s="117">
        <v>102</v>
      </c>
      <c r="CA22" s="117"/>
      <c r="CB22" s="202">
        <v>4.9000000000000004</v>
      </c>
      <c r="CC22" s="117">
        <v>1</v>
      </c>
      <c r="CD22" s="108">
        <v>137.1</v>
      </c>
      <c r="CE22" s="114">
        <v>137</v>
      </c>
      <c r="CF22" s="115">
        <v>400</v>
      </c>
      <c r="CG22" s="116"/>
      <c r="CI22" s="119">
        <v>1</v>
      </c>
      <c r="CJ22" s="119">
        <v>0</v>
      </c>
      <c r="CK22" s="119">
        <v>1</v>
      </c>
      <c r="CL22" s="119">
        <v>1</v>
      </c>
      <c r="CM22" s="119">
        <v>1</v>
      </c>
      <c r="CN22" s="119">
        <v>2</v>
      </c>
      <c r="CO22" s="119">
        <v>0</v>
      </c>
      <c r="CP22" s="119">
        <v>0</v>
      </c>
      <c r="CQ22" s="119">
        <v>0</v>
      </c>
      <c r="CR22" s="119">
        <v>4</v>
      </c>
      <c r="CT22" s="127">
        <v>0</v>
      </c>
      <c r="CU22" s="128"/>
      <c r="CV22" s="129">
        <v>0</v>
      </c>
      <c r="CW22" s="129">
        <v>0</v>
      </c>
      <c r="CX22" s="129">
        <v>0</v>
      </c>
      <c r="CY22" s="129" t="s">
        <v>525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14.999999999999998</v>
      </c>
      <c r="DL22" s="118">
        <v>0</v>
      </c>
      <c r="DM22" s="118">
        <v>0</v>
      </c>
      <c r="DO22" s="197">
        <v>0</v>
      </c>
      <c r="DP22" s="197">
        <v>0</v>
      </c>
      <c r="DQ22" s="198">
        <v>245</v>
      </c>
      <c r="DR22" s="197">
        <v>1007685</v>
      </c>
      <c r="DS22" s="197">
        <v>1007685</v>
      </c>
      <c r="DT22" s="200">
        <v>4.9000000000000004</v>
      </c>
      <c r="DU22" s="118">
        <v>20153.7</v>
      </c>
    </row>
    <row r="23" spans="1:125" s="118" customFormat="1" ht="33" customHeight="1" thickBot="1">
      <c r="A23" s="22">
        <v>12</v>
      </c>
      <c r="B23" s="80" t="s">
        <v>468</v>
      </c>
      <c r="C23" s="80" t="s">
        <v>1262</v>
      </c>
      <c r="D23" s="80" t="s">
        <v>927</v>
      </c>
      <c r="E23" s="80" t="s">
        <v>928</v>
      </c>
      <c r="F23" s="103" t="s">
        <v>238</v>
      </c>
      <c r="G23" s="80" t="s">
        <v>224</v>
      </c>
      <c r="H23" s="104">
        <v>45271</v>
      </c>
      <c r="I23" s="105">
        <v>204</v>
      </c>
      <c r="J23" s="106">
        <v>26</v>
      </c>
      <c r="K23" s="106">
        <v>1</v>
      </c>
      <c r="L23" s="106">
        <v>0</v>
      </c>
      <c r="M23" s="106">
        <v>0</v>
      </c>
      <c r="N23" s="106">
        <v>23.5</v>
      </c>
      <c r="O23" s="106">
        <v>1.5</v>
      </c>
      <c r="P23" s="106">
        <v>0</v>
      </c>
      <c r="Q23" s="106">
        <v>0</v>
      </c>
      <c r="R23" s="106" t="s">
        <v>529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11.769230769230768</v>
      </c>
      <c r="AF23" s="108">
        <v>0</v>
      </c>
      <c r="AG23" s="108">
        <v>184.38461538461539</v>
      </c>
      <c r="AH23" s="108">
        <v>196.15384615384616</v>
      </c>
      <c r="AI23" s="107"/>
      <c r="AJ23" s="107">
        <v>196.15384615384616</v>
      </c>
      <c r="AK23" s="107"/>
      <c r="AL23" s="109">
        <v>10</v>
      </c>
      <c r="AM23" s="107">
        <v>6.3269230769230766</v>
      </c>
      <c r="AN23" s="107">
        <v>0</v>
      </c>
      <c r="AO23" s="107">
        <v>0</v>
      </c>
      <c r="AP23" s="107">
        <v>0</v>
      </c>
      <c r="AQ23" s="107">
        <v>0</v>
      </c>
      <c r="AR23" s="107">
        <v>13.557692307692307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219.71153846153845</v>
      </c>
      <c r="AY23" s="108"/>
      <c r="AZ23" s="110">
        <v>45271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3</v>
      </c>
      <c r="BF23" s="117"/>
      <c r="BG23" s="117"/>
      <c r="BH23" s="108">
        <v>0</v>
      </c>
      <c r="BI23" s="108">
        <v>222.71</v>
      </c>
      <c r="BJ23" s="108"/>
      <c r="BK23" s="111">
        <v>0</v>
      </c>
      <c r="BL23" s="111">
        <v>0</v>
      </c>
      <c r="BM23" s="108">
        <v>0</v>
      </c>
      <c r="BN23" s="108">
        <v>218.00278869946419</v>
      </c>
      <c r="BO23" s="189">
        <v>914447.26</v>
      </c>
      <c r="BP23" s="112">
        <v>0</v>
      </c>
      <c r="BQ23" s="189">
        <v>895119.45039999997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12.25</v>
      </c>
      <c r="BY23" s="117"/>
      <c r="BZ23" s="117">
        <v>102</v>
      </c>
      <c r="CA23" s="117"/>
      <c r="CB23" s="202">
        <v>4.6900000000000004</v>
      </c>
      <c r="CC23" s="117">
        <v>1</v>
      </c>
      <c r="CD23" s="108">
        <v>127.27</v>
      </c>
      <c r="CE23" s="114">
        <v>127</v>
      </c>
      <c r="CF23" s="115">
        <v>1100</v>
      </c>
      <c r="CG23" s="116"/>
      <c r="CI23" s="119">
        <v>1</v>
      </c>
      <c r="CJ23" s="119">
        <v>0</v>
      </c>
      <c r="CK23" s="119">
        <v>1</v>
      </c>
      <c r="CL23" s="119">
        <v>0</v>
      </c>
      <c r="CM23" s="119">
        <v>1</v>
      </c>
      <c r="CN23" s="119">
        <v>2</v>
      </c>
      <c r="CO23" s="119">
        <v>0</v>
      </c>
      <c r="CP23" s="119">
        <v>1</v>
      </c>
      <c r="CQ23" s="119">
        <v>0</v>
      </c>
      <c r="CR23" s="119">
        <v>1</v>
      </c>
      <c r="CT23" s="127">
        <v>0</v>
      </c>
      <c r="CU23" s="128"/>
      <c r="CV23" s="129">
        <v>0</v>
      </c>
      <c r="CW23" s="129">
        <v>1</v>
      </c>
      <c r="CX23" s="129" t="s">
        <v>529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13.557692307692307</v>
      </c>
      <c r="DL23" s="118">
        <v>0</v>
      </c>
      <c r="DM23" s="118">
        <v>0</v>
      </c>
      <c r="DO23" s="197">
        <v>0</v>
      </c>
      <c r="DP23" s="197">
        <v>0</v>
      </c>
      <c r="DQ23" s="198">
        <v>234.96</v>
      </c>
      <c r="DR23" s="197">
        <v>966390.48</v>
      </c>
      <c r="DS23" s="197">
        <v>966390.48</v>
      </c>
      <c r="DT23" s="200">
        <v>4.6900000000000004</v>
      </c>
      <c r="DU23" s="118">
        <v>19327.809600000001</v>
      </c>
    </row>
    <row r="24" spans="1:125" s="118" customFormat="1" ht="33" customHeight="1" thickBot="1">
      <c r="A24" s="22">
        <v>13</v>
      </c>
      <c r="B24" s="80" t="s">
        <v>469</v>
      </c>
      <c r="C24" s="80" t="s">
        <v>1264</v>
      </c>
      <c r="D24" s="80" t="s">
        <v>931</v>
      </c>
      <c r="E24" s="80" t="s">
        <v>932</v>
      </c>
      <c r="F24" s="103" t="s">
        <v>238</v>
      </c>
      <c r="G24" s="80" t="s">
        <v>1068</v>
      </c>
      <c r="H24" s="104">
        <v>45293</v>
      </c>
      <c r="I24" s="105">
        <v>204</v>
      </c>
      <c r="J24" s="106">
        <v>26</v>
      </c>
      <c r="K24" s="106">
        <v>0.5</v>
      </c>
      <c r="L24" s="106">
        <v>0</v>
      </c>
      <c r="M24" s="106">
        <v>0</v>
      </c>
      <c r="N24" s="106">
        <v>19.5</v>
      </c>
      <c r="O24" s="106">
        <v>6</v>
      </c>
      <c r="P24" s="106">
        <v>0</v>
      </c>
      <c r="Q24" s="106">
        <v>0</v>
      </c>
      <c r="R24" s="106" t="s">
        <v>537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47.076923076923073</v>
      </c>
      <c r="AF24" s="108">
        <v>0</v>
      </c>
      <c r="AG24" s="108">
        <v>153</v>
      </c>
      <c r="AH24" s="108">
        <v>200.07692307692307</v>
      </c>
      <c r="AI24" s="107"/>
      <c r="AJ24" s="107">
        <v>200.07692307692307</v>
      </c>
      <c r="AK24" s="107"/>
      <c r="AL24" s="109">
        <v>10</v>
      </c>
      <c r="AM24" s="107">
        <v>5.25</v>
      </c>
      <c r="AN24" s="107">
        <v>0</v>
      </c>
      <c r="AO24" s="107">
        <v>0</v>
      </c>
      <c r="AP24" s="107">
        <v>0</v>
      </c>
      <c r="AQ24" s="107">
        <v>0</v>
      </c>
      <c r="AR24" s="107">
        <v>11.249999999999998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221.32692307692307</v>
      </c>
      <c r="AY24" s="108"/>
      <c r="AZ24" s="110">
        <v>45293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3</v>
      </c>
      <c r="BF24" s="117"/>
      <c r="BG24" s="117"/>
      <c r="BH24" s="108">
        <v>24</v>
      </c>
      <c r="BI24" s="108">
        <v>248.33</v>
      </c>
      <c r="BJ24" s="108"/>
      <c r="BK24" s="111" t="s">
        <v>525</v>
      </c>
      <c r="BL24" s="111">
        <v>0</v>
      </c>
      <c r="BM24" s="108">
        <v>37.5</v>
      </c>
      <c r="BN24" s="108">
        <v>207.57314556746226</v>
      </c>
      <c r="BO24" s="189">
        <v>1023646.3300000001</v>
      </c>
      <c r="BP24" s="112">
        <v>150000</v>
      </c>
      <c r="BQ24" s="189">
        <v>852295.33570000005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10.25</v>
      </c>
      <c r="BY24" s="117"/>
      <c r="BZ24" s="117">
        <v>102</v>
      </c>
      <c r="CA24" s="117"/>
      <c r="CB24" s="202">
        <v>5.19</v>
      </c>
      <c r="CC24" s="117">
        <v>1</v>
      </c>
      <c r="CD24" s="108">
        <v>150.38999999999999</v>
      </c>
      <c r="CE24" s="114">
        <v>150</v>
      </c>
      <c r="CF24" s="115">
        <v>1600</v>
      </c>
      <c r="CG24" s="116"/>
      <c r="CI24" s="119">
        <v>1</v>
      </c>
      <c r="CJ24" s="119">
        <v>1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1</v>
      </c>
      <c r="CQ24" s="119">
        <v>1</v>
      </c>
      <c r="CR24" s="119">
        <v>1</v>
      </c>
      <c r="CT24" s="127">
        <v>0</v>
      </c>
      <c r="CU24" s="128"/>
      <c r="CV24" s="129">
        <v>0</v>
      </c>
      <c r="CW24" s="129">
        <v>0.5</v>
      </c>
      <c r="CX24" s="129" t="s">
        <v>537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0.97499999999999998</v>
      </c>
      <c r="DJ24" s="80">
        <v>0</v>
      </c>
      <c r="DK24" s="191">
        <v>11.249999999999998</v>
      </c>
      <c r="DL24" s="118">
        <v>0</v>
      </c>
      <c r="DM24" s="118">
        <v>0</v>
      </c>
      <c r="DO24" s="197">
        <v>0</v>
      </c>
      <c r="DP24" s="197">
        <v>0.97499999999999998</v>
      </c>
      <c r="DQ24" s="198">
        <v>259.55500000000006</v>
      </c>
      <c r="DR24" s="197">
        <v>1067549.7150000003</v>
      </c>
      <c r="DS24" s="197">
        <v>1067549.7150000003</v>
      </c>
      <c r="DT24" s="200">
        <v>5.19</v>
      </c>
      <c r="DU24" s="118">
        <v>21350.994300000006</v>
      </c>
    </row>
    <row r="25" spans="1:125" s="118" customFormat="1" ht="33" customHeight="1" thickBot="1">
      <c r="A25" s="22">
        <v>14</v>
      </c>
      <c r="B25" s="80" t="s">
        <v>470</v>
      </c>
      <c r="C25" s="80">
        <v>0</v>
      </c>
      <c r="D25" s="80" t="s">
        <v>955</v>
      </c>
      <c r="E25" s="80" t="s">
        <v>956</v>
      </c>
      <c r="F25" s="103" t="s">
        <v>238</v>
      </c>
      <c r="G25" s="80" t="s">
        <v>1068</v>
      </c>
      <c r="H25" s="104">
        <v>45334</v>
      </c>
      <c r="I25" s="105">
        <v>204</v>
      </c>
      <c r="J25" s="106">
        <v>26</v>
      </c>
      <c r="K25" s="106">
        <v>1</v>
      </c>
      <c r="L25" s="106">
        <v>0</v>
      </c>
      <c r="M25" s="106">
        <v>0</v>
      </c>
      <c r="N25" s="106">
        <v>23</v>
      </c>
      <c r="O25" s="106">
        <v>2</v>
      </c>
      <c r="P25" s="106">
        <v>0</v>
      </c>
      <c r="Q25" s="106">
        <v>0</v>
      </c>
      <c r="R25" s="106">
        <v>2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15.692307692307692</v>
      </c>
      <c r="AF25" s="108">
        <v>0</v>
      </c>
      <c r="AG25" s="108">
        <v>180.46153846153845</v>
      </c>
      <c r="AH25" s="108">
        <v>196.15384615384613</v>
      </c>
      <c r="AI25" s="107"/>
      <c r="AJ25" s="107">
        <v>196.15384615384613</v>
      </c>
      <c r="AK25" s="107"/>
      <c r="AL25" s="109">
        <v>10</v>
      </c>
      <c r="AM25" s="107">
        <v>6.1923076923076916</v>
      </c>
      <c r="AN25" s="107">
        <v>0</v>
      </c>
      <c r="AO25" s="107">
        <v>0</v>
      </c>
      <c r="AP25" s="107">
        <v>0</v>
      </c>
      <c r="AQ25" s="107">
        <v>0</v>
      </c>
      <c r="AR25" s="107">
        <v>13.846153846153845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219.99999999999997</v>
      </c>
      <c r="AY25" s="108"/>
      <c r="AZ25" s="110">
        <v>45334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0</v>
      </c>
      <c r="BF25" s="117"/>
      <c r="BG25" s="117"/>
      <c r="BH25" s="108">
        <v>0</v>
      </c>
      <c r="BI25" s="108">
        <v>220</v>
      </c>
      <c r="BJ25" s="108"/>
      <c r="BK25" s="111">
        <v>1</v>
      </c>
      <c r="BL25" s="111">
        <v>0</v>
      </c>
      <c r="BM25" s="108">
        <v>37.5</v>
      </c>
      <c r="BN25" s="108">
        <v>178.15831865075498</v>
      </c>
      <c r="BO25" s="189">
        <v>903320</v>
      </c>
      <c r="BP25" s="112">
        <v>150000</v>
      </c>
      <c r="BQ25" s="189">
        <v>731518.05637999997</v>
      </c>
      <c r="BR25" s="189" t="s">
        <v>1297</v>
      </c>
      <c r="BS25" s="189">
        <v>0</v>
      </c>
      <c r="BT25" s="112">
        <v>0</v>
      </c>
      <c r="BU25" s="113" t="s">
        <v>1297</v>
      </c>
      <c r="BV25" s="108">
        <v>0</v>
      </c>
      <c r="BW25" s="117">
        <v>33.036999999999999</v>
      </c>
      <c r="BX25" s="117">
        <v>12</v>
      </c>
      <c r="BY25" s="117"/>
      <c r="BZ25" s="117">
        <v>94.15</v>
      </c>
      <c r="CA25" s="117"/>
      <c r="CB25" s="202">
        <v>5.3</v>
      </c>
      <c r="CC25" s="117">
        <v>1</v>
      </c>
      <c r="CD25" s="108">
        <v>164.59</v>
      </c>
      <c r="CE25" s="114">
        <v>164</v>
      </c>
      <c r="CF25" s="115">
        <v>2400</v>
      </c>
      <c r="CG25" s="116"/>
      <c r="CI25" s="119">
        <v>1</v>
      </c>
      <c r="CJ25" s="119">
        <v>1</v>
      </c>
      <c r="CK25" s="119">
        <v>0</v>
      </c>
      <c r="CL25" s="119">
        <v>1</v>
      </c>
      <c r="CM25" s="119">
        <v>0</v>
      </c>
      <c r="CN25" s="119">
        <v>4</v>
      </c>
      <c r="CO25" s="119">
        <v>1</v>
      </c>
      <c r="CP25" s="119">
        <v>0</v>
      </c>
      <c r="CQ25" s="119">
        <v>0</v>
      </c>
      <c r="CR25" s="119">
        <v>4</v>
      </c>
      <c r="CT25" s="127">
        <v>0</v>
      </c>
      <c r="CU25" s="128"/>
      <c r="CV25" s="129">
        <v>0</v>
      </c>
      <c r="CW25" s="129">
        <v>1</v>
      </c>
      <c r="CX25" s="129">
        <v>2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13.846153846153845</v>
      </c>
      <c r="DL25" s="118">
        <v>1</v>
      </c>
      <c r="DM25" s="118">
        <v>0.57692307692307687</v>
      </c>
      <c r="DO25" s="197">
        <v>0</v>
      </c>
      <c r="DP25" s="197">
        <v>0</v>
      </c>
      <c r="DQ25" s="198">
        <v>265.03700000000003</v>
      </c>
      <c r="DR25" s="197">
        <v>1090097.1810000001</v>
      </c>
      <c r="DS25" s="197">
        <v>1090097.1810000001</v>
      </c>
      <c r="DT25" s="200">
        <v>5.3</v>
      </c>
      <c r="DU25" s="118">
        <v>21801.943620000002</v>
      </c>
    </row>
    <row r="26" spans="1:125" s="118" customFormat="1" ht="33" customHeight="1" thickBot="1">
      <c r="A26" s="22">
        <v>15</v>
      </c>
      <c r="B26" s="80" t="s">
        <v>471</v>
      </c>
      <c r="C26" s="80">
        <v>0</v>
      </c>
      <c r="D26" s="80" t="s">
        <v>977</v>
      </c>
      <c r="E26" s="80" t="s">
        <v>978</v>
      </c>
      <c r="F26" s="103" t="s">
        <v>238</v>
      </c>
      <c r="G26" s="80" t="s">
        <v>1068</v>
      </c>
      <c r="H26" s="104">
        <v>45352</v>
      </c>
      <c r="I26" s="105">
        <v>204</v>
      </c>
      <c r="J26" s="106">
        <v>26</v>
      </c>
      <c r="K26" s="106">
        <v>0</v>
      </c>
      <c r="L26" s="106">
        <v>0</v>
      </c>
      <c r="M26" s="106">
        <v>0</v>
      </c>
      <c r="N26" s="106">
        <v>25</v>
      </c>
      <c r="O26" s="106">
        <v>1</v>
      </c>
      <c r="P26" s="106">
        <v>0</v>
      </c>
      <c r="Q26" s="106">
        <v>0</v>
      </c>
      <c r="R26" s="106" t="s">
        <v>525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7.8461538461538458</v>
      </c>
      <c r="AF26" s="108">
        <v>0</v>
      </c>
      <c r="AG26" s="108">
        <v>196.15384615384613</v>
      </c>
      <c r="AH26" s="108">
        <v>203.99999999999997</v>
      </c>
      <c r="AI26" s="107"/>
      <c r="AJ26" s="107">
        <v>203.99999999999997</v>
      </c>
      <c r="AK26" s="107"/>
      <c r="AL26" s="109">
        <v>10</v>
      </c>
      <c r="AM26" s="107">
        <v>6.7307692307692308</v>
      </c>
      <c r="AN26" s="107">
        <v>0</v>
      </c>
      <c r="AO26" s="107">
        <v>0</v>
      </c>
      <c r="AP26" s="107">
        <v>0</v>
      </c>
      <c r="AQ26" s="107">
        <v>0</v>
      </c>
      <c r="AR26" s="107">
        <v>14.423076923076922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228.42307692307691</v>
      </c>
      <c r="AY26" s="108"/>
      <c r="AZ26" s="110">
        <v>45352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0</v>
      </c>
      <c r="BF26" s="117"/>
      <c r="BG26" s="117"/>
      <c r="BH26" s="108">
        <v>0</v>
      </c>
      <c r="BI26" s="108">
        <v>228.42</v>
      </c>
      <c r="BJ26" s="108"/>
      <c r="BK26" s="111">
        <v>0</v>
      </c>
      <c r="BL26" s="111">
        <v>0</v>
      </c>
      <c r="BM26" s="108">
        <v>0</v>
      </c>
      <c r="BN26" s="108">
        <v>222.87165716025328</v>
      </c>
      <c r="BO26" s="189">
        <v>937892.5199999999</v>
      </c>
      <c r="BP26" s="112">
        <v>0</v>
      </c>
      <c r="BQ26" s="189">
        <v>915111.02429999993</v>
      </c>
      <c r="BR26" s="189" t="s">
        <v>1297</v>
      </c>
      <c r="BS26" s="189">
        <v>0</v>
      </c>
      <c r="BT26" s="112">
        <v>0</v>
      </c>
      <c r="BU26" s="113" t="s">
        <v>1297</v>
      </c>
      <c r="BV26" s="108">
        <v>0</v>
      </c>
      <c r="BW26" s="117">
        <v>35.524999999999999</v>
      </c>
      <c r="BX26" s="117">
        <v>13</v>
      </c>
      <c r="BY26" s="117"/>
      <c r="BZ26" s="117">
        <v>102</v>
      </c>
      <c r="CA26" s="117"/>
      <c r="CB26" s="202">
        <v>5.53</v>
      </c>
      <c r="CC26" s="117">
        <v>1</v>
      </c>
      <c r="CD26" s="108">
        <v>168.42</v>
      </c>
      <c r="CE26" s="114">
        <v>168</v>
      </c>
      <c r="CF26" s="115">
        <v>1700</v>
      </c>
      <c r="CG26" s="116"/>
      <c r="CI26" s="119">
        <v>1</v>
      </c>
      <c r="CJ26" s="119">
        <v>1</v>
      </c>
      <c r="CK26" s="119">
        <v>0</v>
      </c>
      <c r="CL26" s="119">
        <v>1</v>
      </c>
      <c r="CM26" s="119">
        <v>1</v>
      </c>
      <c r="CN26" s="119">
        <v>3</v>
      </c>
      <c r="CO26" s="119">
        <v>0</v>
      </c>
      <c r="CP26" s="119">
        <v>1</v>
      </c>
      <c r="CQ26" s="119">
        <v>1</v>
      </c>
      <c r="CR26" s="119">
        <v>2</v>
      </c>
      <c r="CT26" s="127">
        <v>0</v>
      </c>
      <c r="CU26" s="128"/>
      <c r="CV26" s="129">
        <v>0</v>
      </c>
      <c r="CW26" s="129">
        <v>0</v>
      </c>
      <c r="CX26" s="129" t="s">
        <v>525</v>
      </c>
      <c r="CY26" s="129">
        <v>0</v>
      </c>
      <c r="CZ26" s="129">
        <v>0</v>
      </c>
      <c r="DA26" s="129">
        <v>0</v>
      </c>
      <c r="DB26" s="129">
        <v>0</v>
      </c>
      <c r="DC26" s="128"/>
      <c r="DD26" s="128"/>
      <c r="DE26" s="128"/>
      <c r="DF26" s="129"/>
      <c r="DH26" s="80">
        <v>0</v>
      </c>
      <c r="DI26" s="80">
        <v>0</v>
      </c>
      <c r="DJ26" s="80">
        <v>0</v>
      </c>
      <c r="DK26" s="191">
        <v>14.423076923076922</v>
      </c>
      <c r="DL26" s="118">
        <v>0</v>
      </c>
      <c r="DM26" s="118">
        <v>0</v>
      </c>
      <c r="DO26" s="197">
        <v>0</v>
      </c>
      <c r="DP26" s="197">
        <v>0</v>
      </c>
      <c r="DQ26" s="198">
        <v>276.94499999999999</v>
      </c>
      <c r="DR26" s="197">
        <v>1139074.7849999999</v>
      </c>
      <c r="DS26" s="197">
        <v>1139074.7849999999</v>
      </c>
      <c r="DT26" s="200">
        <v>5.53</v>
      </c>
      <c r="DU26" s="118">
        <v>22781.495699999999</v>
      </c>
    </row>
    <row r="27" spans="1:125" s="118" customFormat="1" ht="33" customHeight="1" thickBot="1">
      <c r="A27" s="22">
        <v>16</v>
      </c>
      <c r="B27" s="80" t="s">
        <v>472</v>
      </c>
      <c r="C27" s="80">
        <v>0</v>
      </c>
      <c r="D27" s="80" t="s">
        <v>1025</v>
      </c>
      <c r="E27" s="80" t="s">
        <v>1026</v>
      </c>
      <c r="F27" s="103" t="s">
        <v>238</v>
      </c>
      <c r="G27" s="80" t="s">
        <v>1068</v>
      </c>
      <c r="H27" s="104">
        <v>45457</v>
      </c>
      <c r="I27" s="105">
        <v>202</v>
      </c>
      <c r="J27" s="106">
        <v>26</v>
      </c>
      <c r="K27" s="106">
        <v>0</v>
      </c>
      <c r="L27" s="106">
        <v>0</v>
      </c>
      <c r="M27" s="106">
        <v>0</v>
      </c>
      <c r="N27" s="106">
        <v>25</v>
      </c>
      <c r="O27" s="106">
        <v>1</v>
      </c>
      <c r="P27" s="106">
        <v>0</v>
      </c>
      <c r="Q27" s="106">
        <v>0</v>
      </c>
      <c r="R27" s="106" t="s">
        <v>525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7.7692307692307692</v>
      </c>
      <c r="AF27" s="108">
        <v>0</v>
      </c>
      <c r="AG27" s="108">
        <v>194.23076923076923</v>
      </c>
      <c r="AH27" s="108">
        <v>202</v>
      </c>
      <c r="AI27" s="107"/>
      <c r="AJ27" s="107">
        <v>202</v>
      </c>
      <c r="AK27" s="107"/>
      <c r="AL27" s="109">
        <v>10</v>
      </c>
      <c r="AM27" s="107">
        <v>6.7307692307692308</v>
      </c>
      <c r="AN27" s="107">
        <v>0</v>
      </c>
      <c r="AO27" s="107">
        <v>0</v>
      </c>
      <c r="AP27" s="107">
        <v>0</v>
      </c>
      <c r="AQ27" s="107">
        <v>0</v>
      </c>
      <c r="AR27" s="107">
        <v>14.423076923076922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226.42307692307693</v>
      </c>
      <c r="AY27" s="108"/>
      <c r="AZ27" s="110">
        <v>45457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0</v>
      </c>
      <c r="BF27" s="117"/>
      <c r="BG27" s="117"/>
      <c r="BH27" s="108">
        <v>0</v>
      </c>
      <c r="BI27" s="108">
        <v>226.42</v>
      </c>
      <c r="BJ27" s="108"/>
      <c r="BK27" s="111">
        <v>0</v>
      </c>
      <c r="BL27" s="111">
        <v>1</v>
      </c>
      <c r="BM27" s="108">
        <v>37.5</v>
      </c>
      <c r="BN27" s="108">
        <v>185.09153209936676</v>
      </c>
      <c r="BO27" s="189">
        <v>929680.5199999999</v>
      </c>
      <c r="BP27" s="112">
        <v>150000</v>
      </c>
      <c r="BQ27" s="189">
        <v>759985.83079999988</v>
      </c>
      <c r="BR27" s="189" t="s">
        <v>1297</v>
      </c>
      <c r="BS27" s="189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13</v>
      </c>
      <c r="BY27" s="117"/>
      <c r="BZ27" s="117">
        <v>101</v>
      </c>
      <c r="CA27" s="117"/>
      <c r="CB27" s="202">
        <v>4.78</v>
      </c>
      <c r="CC27" s="117">
        <v>1</v>
      </c>
      <c r="CD27" s="108">
        <v>132.63999999999999</v>
      </c>
      <c r="CE27" s="114">
        <v>132</v>
      </c>
      <c r="CF27" s="115">
        <v>2600</v>
      </c>
      <c r="CG27" s="116"/>
      <c r="CI27" s="119">
        <v>1</v>
      </c>
      <c r="CJ27" s="119">
        <v>0</v>
      </c>
      <c r="CK27" s="119">
        <v>1</v>
      </c>
      <c r="CL27" s="119">
        <v>1</v>
      </c>
      <c r="CM27" s="119">
        <v>0</v>
      </c>
      <c r="CN27" s="119">
        <v>2</v>
      </c>
      <c r="CO27" s="119">
        <v>1</v>
      </c>
      <c r="CP27" s="119">
        <v>0</v>
      </c>
      <c r="CQ27" s="119">
        <v>1</v>
      </c>
      <c r="CR27" s="119">
        <v>1</v>
      </c>
      <c r="CT27" s="127">
        <v>0</v>
      </c>
      <c r="CU27" s="128"/>
      <c r="CV27" s="129">
        <v>0</v>
      </c>
      <c r="CW27" s="129">
        <v>0</v>
      </c>
      <c r="CX27" s="129" t="s">
        <v>525</v>
      </c>
      <c r="CY27" s="129">
        <v>0</v>
      </c>
      <c r="CZ27" s="129">
        <v>0</v>
      </c>
      <c r="DA27" s="129">
        <v>0</v>
      </c>
      <c r="DB27" s="129">
        <v>0</v>
      </c>
      <c r="DC27" s="128"/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14.423076923076922</v>
      </c>
      <c r="DL27" s="118">
        <v>0</v>
      </c>
      <c r="DM27" s="118">
        <v>0</v>
      </c>
      <c r="DO27" s="197">
        <v>0</v>
      </c>
      <c r="DP27" s="197">
        <v>0</v>
      </c>
      <c r="DQ27" s="198">
        <v>239.42</v>
      </c>
      <c r="DR27" s="197">
        <v>984734.46</v>
      </c>
      <c r="DS27" s="197">
        <v>984734.46</v>
      </c>
      <c r="DT27" s="200">
        <v>4.78</v>
      </c>
      <c r="DU27" s="118">
        <v>19694.689200000001</v>
      </c>
    </row>
    <row r="28" spans="1:125" s="118" customFormat="1" ht="33" customHeight="1" thickBot="1">
      <c r="A28" s="22">
        <v>17</v>
      </c>
      <c r="B28" s="80" t="s">
        <v>473</v>
      </c>
      <c r="C28" s="80">
        <v>0</v>
      </c>
      <c r="D28" s="80" t="s">
        <v>1035</v>
      </c>
      <c r="E28" s="80" t="s">
        <v>1036</v>
      </c>
      <c r="F28" s="103" t="s">
        <v>238</v>
      </c>
      <c r="G28" s="80" t="s">
        <v>224</v>
      </c>
      <c r="H28" s="104">
        <v>45474</v>
      </c>
      <c r="I28" s="105">
        <v>202</v>
      </c>
      <c r="J28" s="106">
        <v>26</v>
      </c>
      <c r="K28" s="106">
        <v>2</v>
      </c>
      <c r="L28" s="106">
        <v>0</v>
      </c>
      <c r="M28" s="106">
        <v>0</v>
      </c>
      <c r="N28" s="106">
        <v>24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80">
        <v>0</v>
      </c>
      <c r="U28" s="80">
        <v>0</v>
      </c>
      <c r="V28" s="106"/>
      <c r="W28" s="107">
        <v>0</v>
      </c>
      <c r="X28" s="107">
        <v>0</v>
      </c>
      <c r="Y28" s="107"/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186.46153846153845</v>
      </c>
      <c r="AH28" s="108">
        <v>186.46153846153845</v>
      </c>
      <c r="AI28" s="107"/>
      <c r="AJ28" s="107">
        <v>186.46153846153845</v>
      </c>
      <c r="AK28" s="107"/>
      <c r="AL28" s="109">
        <v>10</v>
      </c>
      <c r="AM28" s="107">
        <v>6.4615384615384617</v>
      </c>
      <c r="AN28" s="107">
        <v>0</v>
      </c>
      <c r="AO28" s="107">
        <v>0</v>
      </c>
      <c r="AP28" s="107">
        <v>0</v>
      </c>
      <c r="AQ28" s="107">
        <v>0</v>
      </c>
      <c r="AR28" s="107">
        <v>13.846153846153845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8">
        <v>210.30769230769229</v>
      </c>
      <c r="AY28" s="108"/>
      <c r="AZ28" s="110">
        <v>45474</v>
      </c>
      <c r="BA28" s="110">
        <v>43251</v>
      </c>
      <c r="BB28" s="111" t="e">
        <v>#NUM!</v>
      </c>
      <c r="BC28" s="111" t="e">
        <v>#NUM!</v>
      </c>
      <c r="BD28" s="111" t="e">
        <v>#NUM!</v>
      </c>
      <c r="BE28" s="117">
        <v>0</v>
      </c>
      <c r="BF28" s="117"/>
      <c r="BG28" s="117"/>
      <c r="BH28" s="108">
        <v>0</v>
      </c>
      <c r="BI28" s="108">
        <v>210.31</v>
      </c>
      <c r="BJ28" s="108"/>
      <c r="BK28" s="111">
        <v>1</v>
      </c>
      <c r="BL28" s="111">
        <v>0</v>
      </c>
      <c r="BM28" s="108">
        <v>37.5</v>
      </c>
      <c r="BN28" s="108">
        <v>169.3142984413054</v>
      </c>
      <c r="BO28" s="189">
        <v>863532.86</v>
      </c>
      <c r="BP28" s="112">
        <v>150000</v>
      </c>
      <c r="BQ28" s="189">
        <v>695204.50939999998</v>
      </c>
      <c r="BR28" s="189" t="s">
        <v>1297</v>
      </c>
      <c r="BS28" s="189">
        <v>0</v>
      </c>
      <c r="BT28" s="112">
        <v>0</v>
      </c>
      <c r="BU28" s="113" t="s">
        <v>1297</v>
      </c>
      <c r="BV28" s="108">
        <v>0</v>
      </c>
      <c r="BW28" s="117">
        <v>0</v>
      </c>
      <c r="BX28" s="117">
        <v>12.5</v>
      </c>
      <c r="BY28" s="117"/>
      <c r="BZ28" s="117">
        <v>93.23</v>
      </c>
      <c r="CA28" s="117"/>
      <c r="CB28" s="202">
        <v>4.45</v>
      </c>
      <c r="CC28" s="117">
        <v>1</v>
      </c>
      <c r="CD28" s="108">
        <v>124.13</v>
      </c>
      <c r="CE28" s="114">
        <v>124</v>
      </c>
      <c r="CF28" s="115">
        <v>500</v>
      </c>
      <c r="CG28" s="116"/>
      <c r="CI28" s="119">
        <v>1</v>
      </c>
      <c r="CJ28" s="119">
        <v>0</v>
      </c>
      <c r="CK28" s="119">
        <v>1</v>
      </c>
      <c r="CL28" s="119">
        <v>0</v>
      </c>
      <c r="CM28" s="119">
        <v>0</v>
      </c>
      <c r="CN28" s="119">
        <v>4</v>
      </c>
      <c r="CO28" s="119">
        <v>0</v>
      </c>
      <c r="CP28" s="119">
        <v>0</v>
      </c>
      <c r="CQ28" s="119">
        <v>1</v>
      </c>
      <c r="CR28" s="119">
        <v>0</v>
      </c>
      <c r="CT28" s="127">
        <v>0</v>
      </c>
      <c r="CU28" s="128"/>
      <c r="CV28" s="129">
        <v>0</v>
      </c>
      <c r="CW28" s="129">
        <v>2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8">
        <v>0</v>
      </c>
      <c r="DD28" s="128"/>
      <c r="DE28" s="128"/>
      <c r="DF28" s="129"/>
      <c r="DH28" s="80">
        <v>0</v>
      </c>
      <c r="DI28" s="80">
        <v>0</v>
      </c>
      <c r="DJ28" s="80">
        <v>0</v>
      </c>
      <c r="DK28" s="191">
        <v>13.846153846153845</v>
      </c>
      <c r="DL28" s="118">
        <v>0</v>
      </c>
      <c r="DM28" s="118">
        <v>0</v>
      </c>
      <c r="DO28" s="197">
        <v>0</v>
      </c>
      <c r="DP28" s="197">
        <v>0</v>
      </c>
      <c r="DQ28" s="198">
        <v>222.81</v>
      </c>
      <c r="DR28" s="197">
        <v>916417.53</v>
      </c>
      <c r="DS28" s="197">
        <v>916417.53</v>
      </c>
      <c r="DT28" s="200">
        <v>4.45</v>
      </c>
      <c r="DU28" s="118">
        <v>18328.350600000002</v>
      </c>
    </row>
    <row r="29" spans="1:125" s="118" customFormat="1" ht="33" customHeight="1" thickBot="1">
      <c r="A29" s="22">
        <v>18</v>
      </c>
      <c r="B29" s="80" t="s">
        <v>540</v>
      </c>
      <c r="C29" s="80">
        <v>0</v>
      </c>
      <c r="D29" s="80" t="s">
        <v>1045</v>
      </c>
      <c r="E29" s="80" t="s">
        <v>1046</v>
      </c>
      <c r="F29" s="103" t="s">
        <v>238</v>
      </c>
      <c r="G29" s="80" t="s">
        <v>1068</v>
      </c>
      <c r="H29" s="104">
        <v>45491</v>
      </c>
      <c r="I29" s="105">
        <v>202</v>
      </c>
      <c r="J29" s="106">
        <v>26</v>
      </c>
      <c r="K29" s="106">
        <v>0</v>
      </c>
      <c r="L29" s="106">
        <v>0</v>
      </c>
      <c r="M29" s="106">
        <v>0</v>
      </c>
      <c r="N29" s="106">
        <v>12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80">
        <v>0</v>
      </c>
      <c r="U29" s="80">
        <v>0</v>
      </c>
      <c r="V29" s="106"/>
      <c r="W29" s="107">
        <v>0</v>
      </c>
      <c r="X29" s="107">
        <v>0</v>
      </c>
      <c r="Y29" s="107"/>
      <c r="Z29" s="107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93.230769230769226</v>
      </c>
      <c r="AH29" s="108">
        <v>93.230769230769226</v>
      </c>
      <c r="AI29" s="107"/>
      <c r="AJ29" s="107">
        <v>93.230769230769226</v>
      </c>
      <c r="AK29" s="107"/>
      <c r="AL29" s="109">
        <v>5</v>
      </c>
      <c r="AM29" s="107">
        <v>3.2307692307692308</v>
      </c>
      <c r="AN29" s="107">
        <v>0</v>
      </c>
      <c r="AO29" s="107">
        <v>0</v>
      </c>
      <c r="AP29" s="107">
        <v>0</v>
      </c>
      <c r="AQ29" s="107">
        <v>0</v>
      </c>
      <c r="AR29" s="107">
        <v>6.9230769230769225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8">
        <v>105.15384615384615</v>
      </c>
      <c r="AY29" s="108"/>
      <c r="AZ29" s="110">
        <v>45491</v>
      </c>
      <c r="BA29" s="110">
        <v>43251</v>
      </c>
      <c r="BB29" s="111" t="e">
        <v>#NUM!</v>
      </c>
      <c r="BC29" s="111" t="e">
        <v>#NUM!</v>
      </c>
      <c r="BD29" s="111" t="e">
        <v>#NUM!</v>
      </c>
      <c r="BE29" s="117">
        <v>0</v>
      </c>
      <c r="BF29" s="117"/>
      <c r="BG29" s="117"/>
      <c r="BH29" s="108">
        <v>0</v>
      </c>
      <c r="BI29" s="108">
        <v>105.15</v>
      </c>
      <c r="BJ29" s="108"/>
      <c r="BK29" s="111">
        <v>1</v>
      </c>
      <c r="BL29" s="111">
        <v>1</v>
      </c>
      <c r="BM29" s="108">
        <v>75</v>
      </c>
      <c r="BN29" s="108">
        <v>29.859401120311745</v>
      </c>
      <c r="BO29" s="112">
        <v>431745.9</v>
      </c>
      <c r="BP29" s="112">
        <v>300000</v>
      </c>
      <c r="BQ29" s="112">
        <v>122602.70100000003</v>
      </c>
      <c r="BR29" s="112" t="s">
        <v>1297</v>
      </c>
      <c r="BS29" s="112">
        <v>0</v>
      </c>
      <c r="BT29" s="112">
        <v>0</v>
      </c>
      <c r="BU29" s="113" t="s">
        <v>1297</v>
      </c>
      <c r="BV29" s="108">
        <v>0</v>
      </c>
      <c r="BW29" s="117">
        <v>0</v>
      </c>
      <c r="BX29" s="117">
        <v>6</v>
      </c>
      <c r="BY29" s="117"/>
      <c r="BZ29" s="117">
        <v>0</v>
      </c>
      <c r="CA29" s="117"/>
      <c r="CB29" s="202">
        <v>2.2200000000000002</v>
      </c>
      <c r="CC29" s="117">
        <v>1</v>
      </c>
      <c r="CD29" s="108">
        <v>107.93</v>
      </c>
      <c r="CE29" s="114">
        <v>107</v>
      </c>
      <c r="CF29" s="115">
        <v>3700</v>
      </c>
      <c r="CG29" s="116"/>
      <c r="CI29" s="119">
        <v>1</v>
      </c>
      <c r="CJ29" s="119">
        <v>0</v>
      </c>
      <c r="CK29" s="119">
        <v>0</v>
      </c>
      <c r="CL29" s="119">
        <v>0</v>
      </c>
      <c r="CM29" s="119">
        <v>1</v>
      </c>
      <c r="CN29" s="119">
        <v>2</v>
      </c>
      <c r="CO29" s="119">
        <v>1</v>
      </c>
      <c r="CP29" s="119">
        <v>1</v>
      </c>
      <c r="CQ29" s="119">
        <v>1</v>
      </c>
      <c r="CR29" s="119">
        <v>2</v>
      </c>
      <c r="CT29" s="127">
        <v>0</v>
      </c>
      <c r="CU29" s="128"/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8">
        <v>14</v>
      </c>
      <c r="DD29" s="128"/>
      <c r="DE29" s="128"/>
      <c r="DF29" s="129"/>
      <c r="DH29" s="80">
        <v>0</v>
      </c>
      <c r="DI29" s="80">
        <v>0</v>
      </c>
      <c r="DJ29" s="80">
        <v>0</v>
      </c>
      <c r="DK29" s="191">
        <v>6.9230769230769225</v>
      </c>
      <c r="DL29" s="118">
        <v>0</v>
      </c>
      <c r="DM29" s="118">
        <v>0</v>
      </c>
      <c r="DO29" s="197">
        <v>0</v>
      </c>
      <c r="DP29" s="197">
        <v>0</v>
      </c>
      <c r="DQ29" s="198">
        <v>111.15</v>
      </c>
      <c r="DR29" s="197">
        <v>457159.95</v>
      </c>
      <c r="DS29" s="197">
        <v>457159.95</v>
      </c>
      <c r="DT29" s="200">
        <v>2.2200000000000002</v>
      </c>
      <c r="DU29" s="118">
        <v>9143.1990000000005</v>
      </c>
    </row>
    <row r="30" spans="1:125" s="124" customFormat="1" ht="38.25" customHeight="1" thickBot="1">
      <c r="A30" s="120"/>
      <c r="B30" s="121"/>
      <c r="C30" s="121"/>
      <c r="D30" s="122"/>
      <c r="E30" s="122"/>
      <c r="F30" s="123"/>
      <c r="G30" s="123"/>
      <c r="H30" s="123"/>
      <c r="I30" s="123"/>
      <c r="J30" s="123"/>
      <c r="K30" s="5">
        <f>SUM(K12:K29)</f>
        <v>13</v>
      </c>
      <c r="L30" s="5">
        <f>SUM(L12:L29)</f>
        <v>0</v>
      </c>
      <c r="M30" s="5">
        <f>SUM(M12:M29)</f>
        <v>0</v>
      </c>
      <c r="N30" s="5"/>
      <c r="O30" s="5">
        <f>SUM(O12:O29)</f>
        <v>22.5</v>
      </c>
      <c r="P30" s="5">
        <f>SUM(P12:P29)</f>
        <v>0</v>
      </c>
      <c r="Q30" s="5"/>
      <c r="R30" s="5">
        <f>SUM(R12:R29)</f>
        <v>2</v>
      </c>
      <c r="S30" s="54">
        <f>SUM(S12:S29)</f>
        <v>0</v>
      </c>
      <c r="T30" s="5">
        <f>SUM(T12:T29)</f>
        <v>0</v>
      </c>
      <c r="U30" s="5">
        <f>SUM(U12:U29)</f>
        <v>0</v>
      </c>
      <c r="V30" s="5"/>
      <c r="W30" s="7">
        <f>SUM(W12:W29)</f>
        <v>0</v>
      </c>
      <c r="X30" s="7">
        <f>SUM(X12:X29)</f>
        <v>0</v>
      </c>
      <c r="Y30" s="5"/>
      <c r="Z30" s="7">
        <f>SUM(Z12:Z29)</f>
        <v>0</v>
      </c>
      <c r="AA30" s="36"/>
      <c r="AB30" s="7">
        <f>SUM(AB12:AB29)</f>
        <v>0</v>
      </c>
      <c r="AC30" s="7">
        <f>SUM(AC12:AC29)</f>
        <v>39.230769230769226</v>
      </c>
      <c r="AD30" s="7"/>
      <c r="AE30" s="7">
        <f t="shared" ref="AE30:AL30" si="0">SUM(AE12:AE29)</f>
        <v>137.23076923076923</v>
      </c>
      <c r="AF30" s="58">
        <f t="shared" si="0"/>
        <v>0</v>
      </c>
      <c r="AG30" s="58">
        <f t="shared" si="0"/>
        <v>3278.9230769230767</v>
      </c>
      <c r="AH30" s="58">
        <f t="shared" si="0"/>
        <v>3455.3846153846148</v>
      </c>
      <c r="AI30" s="58">
        <f t="shared" si="0"/>
        <v>0</v>
      </c>
      <c r="AJ30" s="58">
        <f t="shared" si="0"/>
        <v>3455.3846153846148</v>
      </c>
      <c r="AK30" s="58">
        <f t="shared" si="0"/>
        <v>0</v>
      </c>
      <c r="AL30" s="58">
        <f t="shared" si="0"/>
        <v>175</v>
      </c>
      <c r="AM30" s="58"/>
      <c r="AN30" s="58"/>
      <c r="AO30" s="58"/>
      <c r="AP30" s="58">
        <f t="shared" ref="AP13:AP30" si="1">7/26*S30</f>
        <v>0</v>
      </c>
      <c r="AQ30" s="58">
        <f t="shared" ref="AQ13:AQ30" si="2">7/26*M30</f>
        <v>0</v>
      </c>
      <c r="AR30" s="58">
        <f>SUM(AR12:AR29)</f>
        <v>244.90384615384616</v>
      </c>
      <c r="AS30" s="58">
        <f>10/26*S30</f>
        <v>0</v>
      </c>
      <c r="AT30" s="58">
        <f>10/26*M30</f>
        <v>0</v>
      </c>
      <c r="AU30" s="58"/>
      <c r="AV30" s="58">
        <f>10/26*N30</f>
        <v>0</v>
      </c>
      <c r="AW30" s="58">
        <f>10/26*O30</f>
        <v>8.6538461538461551</v>
      </c>
      <c r="AX30" s="58">
        <f>SUM(AX12:AX29)</f>
        <v>3875.2884615384614</v>
      </c>
      <c r="AY30" s="58">
        <f>SUM(AY12:AY29)</f>
        <v>0</v>
      </c>
      <c r="AZ30" s="58"/>
      <c r="BA30" s="58"/>
      <c r="BB30" s="58"/>
      <c r="BC30" s="58"/>
      <c r="BD30" s="58"/>
      <c r="BE30" s="58">
        <f t="shared" ref="BE30:BN30" si="3">SUM(BE12:BE29)</f>
        <v>102</v>
      </c>
      <c r="BF30" s="58">
        <f t="shared" si="3"/>
        <v>0</v>
      </c>
      <c r="BG30" s="58">
        <f t="shared" si="3"/>
        <v>0</v>
      </c>
      <c r="BH30" s="58">
        <f t="shared" si="3"/>
        <v>104</v>
      </c>
      <c r="BI30" s="58">
        <f t="shared" si="3"/>
        <v>4081.28</v>
      </c>
      <c r="BJ30" s="58">
        <f t="shared" si="3"/>
        <v>0</v>
      </c>
      <c r="BK30" s="60">
        <f t="shared" si="3"/>
        <v>8</v>
      </c>
      <c r="BL30" s="60">
        <f t="shared" si="3"/>
        <v>14</v>
      </c>
      <c r="BM30" s="58">
        <f t="shared" si="3"/>
        <v>900</v>
      </c>
      <c r="BN30" s="58">
        <f t="shared" si="3"/>
        <v>3116.3909724841692</v>
      </c>
      <c r="BO30" s="58"/>
      <c r="BP30" s="58"/>
      <c r="BQ30" s="58"/>
      <c r="BR30" s="58"/>
      <c r="BS30" s="58"/>
      <c r="BT30" s="58"/>
      <c r="BU30" s="58"/>
      <c r="BV30" s="58">
        <f t="shared" ref="BV30:CF30" si="4">SUM(BV12:BV29)</f>
        <v>0</v>
      </c>
      <c r="BW30" s="58">
        <f t="shared" si="4"/>
        <v>178.28700000000003</v>
      </c>
      <c r="BX30" s="58">
        <f t="shared" si="4"/>
        <v>217.75</v>
      </c>
      <c r="BY30" s="58">
        <f t="shared" si="4"/>
        <v>0</v>
      </c>
      <c r="BZ30" s="58">
        <f t="shared" si="4"/>
        <v>1704.6100000000001</v>
      </c>
      <c r="CA30" s="58">
        <f t="shared" si="4"/>
        <v>0</v>
      </c>
      <c r="CB30" s="58">
        <f t="shared" si="4"/>
        <v>89.5</v>
      </c>
      <c r="CC30" s="58">
        <f t="shared" si="4"/>
        <v>18</v>
      </c>
      <c r="CD30" s="58">
        <f t="shared" si="4"/>
        <v>2665.21</v>
      </c>
      <c r="CE30" s="58">
        <f t="shared" si="4"/>
        <v>2657</v>
      </c>
      <c r="CF30" s="6">
        <f t="shared" si="4"/>
        <v>33000</v>
      </c>
      <c r="CG30" s="8"/>
      <c r="CI30" s="125">
        <f t="shared" ref="CI30:CR30" si="5">SUM(CI12:CI29)</f>
        <v>18</v>
      </c>
      <c r="CJ30" s="125">
        <f t="shared" si="5"/>
        <v>8</v>
      </c>
      <c r="CK30" s="125">
        <f t="shared" si="5"/>
        <v>16</v>
      </c>
      <c r="CL30" s="125">
        <f t="shared" si="5"/>
        <v>6</v>
      </c>
      <c r="CM30" s="125">
        <f t="shared" si="5"/>
        <v>7</v>
      </c>
      <c r="CN30" s="125">
        <f t="shared" si="5"/>
        <v>42</v>
      </c>
      <c r="CO30" s="126">
        <f t="shared" si="5"/>
        <v>6</v>
      </c>
      <c r="CP30" s="126">
        <f t="shared" si="5"/>
        <v>11</v>
      </c>
      <c r="CQ30" s="125">
        <f t="shared" si="5"/>
        <v>12</v>
      </c>
      <c r="CR30" s="125">
        <f t="shared" si="5"/>
        <v>40</v>
      </c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8"/>
      <c r="DF30" s="138"/>
      <c r="DH30" s="188"/>
      <c r="DI30" s="188"/>
      <c r="DJ30" s="188"/>
    </row>
    <row r="31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30:AW30 AS1:AW10"/>
    <dataValidation allowBlank="1" showInputMessage="1" showErrorMessage="1" prompt="សំរាប់តែអ្នកចូលតែប៉ុណ្ណោះ!!!" sqref="DC12:DE29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22"/>
  <sheetViews>
    <sheetView view="pageBreakPreview" zoomScale="80" zoomScaleNormal="90" zoomScaleSheetLayoutView="80" workbookViewId="0">
      <pane xSplit="19" ySplit="11" topLeftCell="BM12" activePane="bottomRight" state="frozen"/>
      <selection activeCell="A4" sqref="A4:CG5"/>
      <selection pane="topRight" activeCell="A4" sqref="A4:CG5"/>
      <selection pane="bottomLeft" activeCell="A4" sqref="A4:CG5"/>
      <selection pane="bottomRight" activeCell="D15" sqref="D15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269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474</v>
      </c>
      <c r="C12" s="80" t="s">
        <v>1087</v>
      </c>
      <c r="D12" s="80" t="s">
        <v>561</v>
      </c>
      <c r="E12" s="80" t="s">
        <v>562</v>
      </c>
      <c r="F12" s="103" t="s">
        <v>239</v>
      </c>
      <c r="G12" s="106" t="s">
        <v>1064</v>
      </c>
      <c r="H12" s="104">
        <v>44958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24</v>
      </c>
      <c r="O12" s="106">
        <v>2</v>
      </c>
      <c r="P12" s="106">
        <v>0</v>
      </c>
      <c r="Q12" s="106">
        <v>0</v>
      </c>
      <c r="R12" s="106">
        <v>2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15.692307692307692</v>
      </c>
      <c r="AF12" s="108">
        <v>0</v>
      </c>
      <c r="AG12" s="108">
        <v>188.30769230769229</v>
      </c>
      <c r="AH12" s="108">
        <v>203.99999999999997</v>
      </c>
      <c r="AI12" s="107"/>
      <c r="AJ12" s="107">
        <v>203.99999999999997</v>
      </c>
      <c r="AK12" s="107"/>
      <c r="AL12" s="109">
        <v>10</v>
      </c>
      <c r="AM12" s="107">
        <v>6.4615384615384617</v>
      </c>
      <c r="AN12" s="107">
        <v>0</v>
      </c>
      <c r="AO12" s="107">
        <v>0</v>
      </c>
      <c r="AP12" s="107">
        <v>0</v>
      </c>
      <c r="AQ12" s="107">
        <v>0</v>
      </c>
      <c r="AR12" s="107">
        <v>13.846153846153845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227.84615384615381</v>
      </c>
      <c r="AY12" s="108"/>
      <c r="AZ12" s="110">
        <v>44958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6</v>
      </c>
      <c r="BF12" s="117"/>
      <c r="BG12" s="117"/>
      <c r="BH12" s="108">
        <v>362</v>
      </c>
      <c r="BI12" s="108">
        <v>595.85</v>
      </c>
      <c r="BJ12" s="108"/>
      <c r="BK12" s="111" t="s">
        <v>525</v>
      </c>
      <c r="BL12" s="111" t="s">
        <v>527</v>
      </c>
      <c r="BM12" s="108">
        <v>112.5</v>
      </c>
      <c r="BN12" s="108">
        <v>480.40918168533852</v>
      </c>
      <c r="BO12" s="189">
        <v>2446560.1</v>
      </c>
      <c r="BP12" s="112">
        <v>450000</v>
      </c>
      <c r="BQ12" s="189">
        <v>1972560.1</v>
      </c>
      <c r="BR12" s="189" t="s">
        <v>1298</v>
      </c>
      <c r="BS12" s="189">
        <v>75000</v>
      </c>
      <c r="BT12" s="112">
        <v>23628.005000000005</v>
      </c>
      <c r="BU12" s="113" t="s">
        <v>1298</v>
      </c>
      <c r="BV12" s="108">
        <v>5.7545068192888467</v>
      </c>
      <c r="BW12" s="117">
        <v>0</v>
      </c>
      <c r="BX12" s="117">
        <v>12.5</v>
      </c>
      <c r="BY12" s="117"/>
      <c r="BZ12" s="117">
        <v>283</v>
      </c>
      <c r="CA12" s="117"/>
      <c r="CB12" s="202">
        <v>5.83</v>
      </c>
      <c r="CC12" s="117">
        <v>1</v>
      </c>
      <c r="CD12" s="108">
        <v>312.76</v>
      </c>
      <c r="CE12" s="114">
        <v>312</v>
      </c>
      <c r="CF12" s="115">
        <v>3000</v>
      </c>
      <c r="CG12" s="116"/>
      <c r="CI12" s="119">
        <v>3</v>
      </c>
      <c r="CJ12" s="119">
        <v>0</v>
      </c>
      <c r="CK12" s="119">
        <v>0</v>
      </c>
      <c r="CL12" s="119">
        <v>1</v>
      </c>
      <c r="CM12" s="119">
        <v>0</v>
      </c>
      <c r="CN12" s="119">
        <v>2</v>
      </c>
      <c r="CO12" s="119">
        <v>1</v>
      </c>
      <c r="CP12" s="119">
        <v>1</v>
      </c>
      <c r="CQ12" s="119">
        <v>0</v>
      </c>
      <c r="CR12" s="119">
        <v>0</v>
      </c>
      <c r="CT12" s="127">
        <v>0</v>
      </c>
      <c r="CU12" s="128"/>
      <c r="CV12" s="129">
        <v>0</v>
      </c>
      <c r="CW12" s="129">
        <v>0</v>
      </c>
      <c r="CX12" s="129">
        <v>2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13.846153846153845</v>
      </c>
      <c r="DL12" s="118">
        <v>0</v>
      </c>
      <c r="DM12" s="118">
        <v>0</v>
      </c>
      <c r="DO12" s="197">
        <v>0</v>
      </c>
      <c r="DP12" s="197">
        <v>0</v>
      </c>
      <c r="DQ12" s="198">
        <v>608.35</v>
      </c>
      <c r="DR12" s="197">
        <v>2502143.5500000003</v>
      </c>
      <c r="DS12" s="197">
        <v>1200000</v>
      </c>
      <c r="DT12" s="200">
        <v>5.83</v>
      </c>
      <c r="DU12" s="118">
        <v>24000</v>
      </c>
    </row>
    <row r="13" spans="1:125" s="118" customFormat="1" ht="33" customHeight="1" thickBot="1">
      <c r="A13" s="22">
        <v>2</v>
      </c>
      <c r="B13" s="80" t="s">
        <v>475</v>
      </c>
      <c r="C13" s="80" t="s">
        <v>1170</v>
      </c>
      <c r="D13" s="80" t="s">
        <v>727</v>
      </c>
      <c r="E13" s="80" t="s">
        <v>728</v>
      </c>
      <c r="F13" s="103" t="s">
        <v>239</v>
      </c>
      <c r="G13" s="80" t="s">
        <v>1070</v>
      </c>
      <c r="H13" s="104">
        <v>44958</v>
      </c>
      <c r="I13" s="105">
        <v>204</v>
      </c>
      <c r="J13" s="106">
        <v>26</v>
      </c>
      <c r="K13" s="106">
        <v>0</v>
      </c>
      <c r="L13" s="106">
        <v>0</v>
      </c>
      <c r="M13" s="106">
        <v>5</v>
      </c>
      <c r="N13" s="106">
        <v>19</v>
      </c>
      <c r="O13" s="106">
        <v>2</v>
      </c>
      <c r="P13" s="106">
        <v>0</v>
      </c>
      <c r="Q13" s="106">
        <v>0</v>
      </c>
      <c r="R13" s="106">
        <v>2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19.615384615384613</v>
      </c>
      <c r="AC13" s="108">
        <v>0</v>
      </c>
      <c r="AD13" s="108">
        <v>0</v>
      </c>
      <c r="AE13" s="108">
        <v>15.692307692307692</v>
      </c>
      <c r="AF13" s="108">
        <v>0</v>
      </c>
      <c r="AG13" s="108">
        <v>149.07692307692307</v>
      </c>
      <c r="AH13" s="108">
        <v>184.38461538461536</v>
      </c>
      <c r="AI13" s="107"/>
      <c r="AJ13" s="107">
        <v>184.38461538461536</v>
      </c>
      <c r="AK13" s="107"/>
      <c r="AL13" s="109">
        <v>10</v>
      </c>
      <c r="AM13" s="107">
        <v>5.115384615384615</v>
      </c>
      <c r="AN13" s="107">
        <v>0</v>
      </c>
      <c r="AO13" s="107">
        <v>0</v>
      </c>
      <c r="AP13" s="107">
        <v>0</v>
      </c>
      <c r="AQ13" s="107">
        <v>1.346153846153846</v>
      </c>
      <c r="AR13" s="107">
        <v>13.846153846153843</v>
      </c>
      <c r="AS13" s="107">
        <v>0</v>
      </c>
      <c r="AT13" s="107">
        <v>2.8846153846153841</v>
      </c>
      <c r="AU13" s="107">
        <v>0</v>
      </c>
      <c r="AV13" s="107">
        <v>0</v>
      </c>
      <c r="AW13" s="107">
        <v>0</v>
      </c>
      <c r="AX13" s="108">
        <v>208.2307692307692</v>
      </c>
      <c r="AY13" s="108"/>
      <c r="AZ13" s="110">
        <v>44958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6</v>
      </c>
      <c r="BF13" s="117"/>
      <c r="BG13" s="117"/>
      <c r="BH13" s="108">
        <v>32</v>
      </c>
      <c r="BI13" s="108">
        <v>246.23</v>
      </c>
      <c r="BJ13" s="108"/>
      <c r="BK13" s="111" t="s">
        <v>525</v>
      </c>
      <c r="BL13" s="111" t="s">
        <v>527</v>
      </c>
      <c r="BM13" s="108">
        <v>112.5</v>
      </c>
      <c r="BN13" s="108">
        <v>131.500949878227</v>
      </c>
      <c r="BO13" s="189">
        <v>1011020.38</v>
      </c>
      <c r="BP13" s="112">
        <v>450000</v>
      </c>
      <c r="BQ13" s="189">
        <v>539942.90020000003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10</v>
      </c>
      <c r="BY13" s="117"/>
      <c r="BZ13" s="117">
        <v>94.15</v>
      </c>
      <c r="CA13" s="117"/>
      <c r="CB13" s="202">
        <v>5.12</v>
      </c>
      <c r="CC13" s="117">
        <v>1</v>
      </c>
      <c r="CD13" s="108">
        <v>155.96</v>
      </c>
      <c r="CE13" s="114">
        <v>155</v>
      </c>
      <c r="CF13" s="115">
        <v>3800</v>
      </c>
      <c r="CG13" s="116"/>
      <c r="CI13" s="119">
        <v>1</v>
      </c>
      <c r="CJ13" s="119">
        <v>1</v>
      </c>
      <c r="CK13" s="119">
        <v>0</v>
      </c>
      <c r="CL13" s="119">
        <v>0</v>
      </c>
      <c r="CM13" s="119">
        <v>1</v>
      </c>
      <c r="CN13" s="119">
        <v>0</v>
      </c>
      <c r="CO13" s="119">
        <v>1</v>
      </c>
      <c r="CP13" s="119">
        <v>1</v>
      </c>
      <c r="CQ13" s="119">
        <v>1</v>
      </c>
      <c r="CR13" s="119">
        <v>3</v>
      </c>
      <c r="CT13" s="127">
        <v>0</v>
      </c>
      <c r="CU13" s="128"/>
      <c r="CV13" s="129">
        <v>0</v>
      </c>
      <c r="CW13" s="129">
        <v>0</v>
      </c>
      <c r="CX13" s="129">
        <v>2</v>
      </c>
      <c r="CY13" s="129">
        <v>0</v>
      </c>
      <c r="CZ13" s="129">
        <v>0</v>
      </c>
      <c r="DA13" s="129">
        <v>5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13.846153846153843</v>
      </c>
      <c r="DL13" s="118">
        <v>0</v>
      </c>
      <c r="DM13" s="118">
        <v>0</v>
      </c>
      <c r="DO13" s="197">
        <v>0</v>
      </c>
      <c r="DP13" s="197">
        <v>0</v>
      </c>
      <c r="DQ13" s="198">
        <v>256.23</v>
      </c>
      <c r="DR13" s="197">
        <v>1053873.99</v>
      </c>
      <c r="DS13" s="197">
        <v>1053873.99</v>
      </c>
      <c r="DT13" s="200">
        <v>5.12</v>
      </c>
      <c r="DU13" s="118">
        <v>21077.479800000001</v>
      </c>
    </row>
    <row r="14" spans="1:125" s="118" customFormat="1" ht="33" customHeight="1" thickBot="1">
      <c r="A14" s="22">
        <v>3</v>
      </c>
      <c r="B14" s="80" t="s">
        <v>476</v>
      </c>
      <c r="C14" s="80" t="s">
        <v>1179</v>
      </c>
      <c r="D14" s="80" t="s">
        <v>747</v>
      </c>
      <c r="E14" s="80" t="s">
        <v>748</v>
      </c>
      <c r="F14" s="103" t="s">
        <v>239</v>
      </c>
      <c r="G14" s="106" t="s">
        <v>1072</v>
      </c>
      <c r="H14" s="104">
        <v>45001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25</v>
      </c>
      <c r="O14" s="106">
        <v>1</v>
      </c>
      <c r="P14" s="106">
        <v>0</v>
      </c>
      <c r="Q14" s="106">
        <v>0</v>
      </c>
      <c r="R14" s="106">
        <v>1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7.8461538461538458</v>
      </c>
      <c r="AF14" s="108">
        <v>0</v>
      </c>
      <c r="AG14" s="108">
        <v>196.15384615384613</v>
      </c>
      <c r="AH14" s="108">
        <v>203.99999999999997</v>
      </c>
      <c r="AI14" s="107"/>
      <c r="AJ14" s="107">
        <v>203.99999999999997</v>
      </c>
      <c r="AK14" s="107"/>
      <c r="AL14" s="109">
        <v>10</v>
      </c>
      <c r="AM14" s="107">
        <v>6.7307692307692308</v>
      </c>
      <c r="AN14" s="107">
        <v>0</v>
      </c>
      <c r="AO14" s="107">
        <v>0</v>
      </c>
      <c r="AP14" s="107">
        <v>0</v>
      </c>
      <c r="AQ14" s="107">
        <v>0</v>
      </c>
      <c r="AR14" s="107">
        <v>14.423076923076922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228.42307692307691</v>
      </c>
      <c r="AY14" s="108"/>
      <c r="AZ14" s="110">
        <v>45001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6</v>
      </c>
      <c r="BF14" s="117"/>
      <c r="BG14" s="117"/>
      <c r="BH14" s="108">
        <v>142</v>
      </c>
      <c r="BI14" s="108">
        <v>376.42</v>
      </c>
      <c r="BJ14" s="108"/>
      <c r="BK14" s="111">
        <v>0</v>
      </c>
      <c r="BL14" s="111">
        <v>0</v>
      </c>
      <c r="BM14" s="108">
        <v>0</v>
      </c>
      <c r="BN14" s="108">
        <v>370.57489527520704</v>
      </c>
      <c r="BO14" s="189">
        <v>1545580.52</v>
      </c>
      <c r="BP14" s="112">
        <v>0</v>
      </c>
      <c r="BQ14" s="189">
        <v>1521580.52</v>
      </c>
      <c r="BR14" s="189" t="s">
        <v>1298</v>
      </c>
      <c r="BS14" s="189">
        <v>75000</v>
      </c>
      <c r="BT14" s="112">
        <v>1079.025999999998</v>
      </c>
      <c r="BU14" s="113" t="s">
        <v>1298</v>
      </c>
      <c r="BV14" s="108">
        <v>0.26279249878226935</v>
      </c>
      <c r="BW14" s="117">
        <v>0</v>
      </c>
      <c r="BX14" s="117">
        <v>13</v>
      </c>
      <c r="BY14" s="117"/>
      <c r="BZ14" s="117">
        <v>173</v>
      </c>
      <c r="CA14" s="117"/>
      <c r="CB14" s="202">
        <v>5.83</v>
      </c>
      <c r="CC14" s="117">
        <v>1</v>
      </c>
      <c r="CD14" s="108">
        <v>209.33</v>
      </c>
      <c r="CE14" s="114">
        <v>209</v>
      </c>
      <c r="CF14" s="115">
        <v>1300</v>
      </c>
      <c r="CG14" s="116"/>
      <c r="CI14" s="119">
        <v>2</v>
      </c>
      <c r="CJ14" s="119">
        <v>0</v>
      </c>
      <c r="CK14" s="119">
        <v>0</v>
      </c>
      <c r="CL14" s="119">
        <v>0</v>
      </c>
      <c r="CM14" s="119">
        <v>1</v>
      </c>
      <c r="CN14" s="119">
        <v>4</v>
      </c>
      <c r="CO14" s="119">
        <v>0</v>
      </c>
      <c r="CP14" s="119">
        <v>1</v>
      </c>
      <c r="CQ14" s="119">
        <v>0</v>
      </c>
      <c r="CR14" s="119">
        <v>3</v>
      </c>
      <c r="CT14" s="127">
        <v>0</v>
      </c>
      <c r="CU14" s="128"/>
      <c r="CV14" s="129">
        <v>0</v>
      </c>
      <c r="CW14" s="129">
        <v>0</v>
      </c>
      <c r="CX14" s="129">
        <v>1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14.423076923076922</v>
      </c>
      <c r="DL14" s="118">
        <v>0</v>
      </c>
      <c r="DM14" s="118">
        <v>0</v>
      </c>
      <c r="DO14" s="197">
        <v>0</v>
      </c>
      <c r="DP14" s="197">
        <v>0</v>
      </c>
      <c r="DQ14" s="198">
        <v>389.42</v>
      </c>
      <c r="DR14" s="197">
        <v>1601684.46</v>
      </c>
      <c r="DS14" s="197">
        <v>1200000</v>
      </c>
      <c r="DT14" s="200">
        <v>5.83</v>
      </c>
      <c r="DU14" s="118">
        <v>24000</v>
      </c>
    </row>
    <row r="15" spans="1:125" s="118" customFormat="1" ht="33" customHeight="1" thickBot="1">
      <c r="A15" s="22">
        <v>4</v>
      </c>
      <c r="B15" s="80" t="s">
        <v>477</v>
      </c>
      <c r="C15" s="80" t="s">
        <v>1217</v>
      </c>
      <c r="D15" s="80" t="s">
        <v>827</v>
      </c>
      <c r="E15" s="80" t="s">
        <v>828</v>
      </c>
      <c r="F15" s="103" t="s">
        <v>239</v>
      </c>
      <c r="G15" s="80" t="s">
        <v>1070</v>
      </c>
      <c r="H15" s="104">
        <v>45045</v>
      </c>
      <c r="I15" s="105">
        <v>204</v>
      </c>
      <c r="J15" s="106">
        <v>26</v>
      </c>
      <c r="K15" s="106">
        <v>0.5</v>
      </c>
      <c r="L15" s="106">
        <v>0</v>
      </c>
      <c r="M15" s="106">
        <v>5</v>
      </c>
      <c r="N15" s="106">
        <v>19.5</v>
      </c>
      <c r="O15" s="106">
        <v>1</v>
      </c>
      <c r="P15" s="106">
        <v>0</v>
      </c>
      <c r="Q15" s="106">
        <v>0</v>
      </c>
      <c r="R15" s="106">
        <v>1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19.615384615384613</v>
      </c>
      <c r="AC15" s="108">
        <v>0</v>
      </c>
      <c r="AD15" s="108">
        <v>0</v>
      </c>
      <c r="AE15" s="108">
        <v>7.8461538461538458</v>
      </c>
      <c r="AF15" s="108">
        <v>0</v>
      </c>
      <c r="AG15" s="108">
        <v>153</v>
      </c>
      <c r="AH15" s="108">
        <v>180.46153846153845</v>
      </c>
      <c r="AI15" s="107"/>
      <c r="AJ15" s="107">
        <v>180.46153846153845</v>
      </c>
      <c r="AK15" s="107"/>
      <c r="AL15" s="109">
        <v>10</v>
      </c>
      <c r="AM15" s="107">
        <v>5.25</v>
      </c>
      <c r="AN15" s="107">
        <v>0</v>
      </c>
      <c r="AO15" s="107">
        <v>0</v>
      </c>
      <c r="AP15" s="107">
        <v>0</v>
      </c>
      <c r="AQ15" s="107">
        <v>1.346153846153846</v>
      </c>
      <c r="AR15" s="107">
        <v>14.134615384615383</v>
      </c>
      <c r="AS15" s="107">
        <v>0</v>
      </c>
      <c r="AT15" s="107">
        <v>2.8846153846153841</v>
      </c>
      <c r="AU15" s="107">
        <v>0</v>
      </c>
      <c r="AV15" s="107">
        <v>0</v>
      </c>
      <c r="AW15" s="107">
        <v>0</v>
      </c>
      <c r="AX15" s="108">
        <v>204.59615384615384</v>
      </c>
      <c r="AY15" s="108"/>
      <c r="AZ15" s="110">
        <v>45045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6</v>
      </c>
      <c r="BF15" s="117"/>
      <c r="BG15" s="117"/>
      <c r="BH15" s="108">
        <v>32</v>
      </c>
      <c r="BI15" s="108">
        <v>242.6</v>
      </c>
      <c r="BJ15" s="108"/>
      <c r="BK15" s="111">
        <v>1</v>
      </c>
      <c r="BL15" s="111">
        <v>4</v>
      </c>
      <c r="BM15" s="108">
        <v>187.5</v>
      </c>
      <c r="BN15" s="108">
        <v>54.874856064296146</v>
      </c>
      <c r="BO15" s="189">
        <v>996115.6</v>
      </c>
      <c r="BP15" s="112">
        <v>750000</v>
      </c>
      <c r="BQ15" s="189">
        <v>225316.15899999999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0</v>
      </c>
      <c r="BX15" s="117">
        <v>10.25</v>
      </c>
      <c r="BY15" s="117"/>
      <c r="BZ15" s="117">
        <v>90.23</v>
      </c>
      <c r="CA15" s="117"/>
      <c r="CB15" s="202">
        <v>5.05</v>
      </c>
      <c r="CC15" s="117">
        <v>1</v>
      </c>
      <c r="CD15" s="108">
        <v>156.57</v>
      </c>
      <c r="CE15" s="114">
        <v>156</v>
      </c>
      <c r="CF15" s="115">
        <v>2300</v>
      </c>
      <c r="CG15" s="116"/>
      <c r="CI15" s="119">
        <v>1</v>
      </c>
      <c r="CJ15" s="119">
        <v>1</v>
      </c>
      <c r="CK15" s="119">
        <v>0</v>
      </c>
      <c r="CL15" s="119">
        <v>0</v>
      </c>
      <c r="CM15" s="119">
        <v>1</v>
      </c>
      <c r="CN15" s="119">
        <v>1</v>
      </c>
      <c r="CO15" s="119">
        <v>1</v>
      </c>
      <c r="CP15" s="119">
        <v>0</v>
      </c>
      <c r="CQ15" s="119">
        <v>0</v>
      </c>
      <c r="CR15" s="119">
        <v>3</v>
      </c>
      <c r="CT15" s="127">
        <v>0</v>
      </c>
      <c r="CU15" s="128"/>
      <c r="CV15" s="129">
        <v>0</v>
      </c>
      <c r="CW15" s="129" t="s">
        <v>524</v>
      </c>
      <c r="CX15" s="129">
        <v>1</v>
      </c>
      <c r="CY15" s="129">
        <v>0</v>
      </c>
      <c r="CZ15" s="129">
        <v>0</v>
      </c>
      <c r="DA15" s="129">
        <v>5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14.134615384615383</v>
      </c>
      <c r="DL15" s="118">
        <v>0</v>
      </c>
      <c r="DM15" s="118">
        <v>0</v>
      </c>
      <c r="DO15" s="197">
        <v>0</v>
      </c>
      <c r="DP15" s="197">
        <v>0</v>
      </c>
      <c r="DQ15" s="198">
        <v>252.85</v>
      </c>
      <c r="DR15" s="197">
        <v>1039972.0499999999</v>
      </c>
      <c r="DS15" s="197">
        <v>1039972.0499999999</v>
      </c>
      <c r="DT15" s="200">
        <v>5.05</v>
      </c>
      <c r="DU15" s="118">
        <v>20799.440999999999</v>
      </c>
    </row>
    <row r="16" spans="1:125" s="118" customFormat="1" ht="33" customHeight="1" thickBot="1">
      <c r="A16" s="22">
        <v>5</v>
      </c>
      <c r="B16" s="80" t="s">
        <v>478</v>
      </c>
      <c r="C16" s="80" t="s">
        <v>1255</v>
      </c>
      <c r="D16" s="80" t="s">
        <v>911</v>
      </c>
      <c r="E16" s="80" t="s">
        <v>912</v>
      </c>
      <c r="F16" s="103" t="s">
        <v>239</v>
      </c>
      <c r="G16" s="80" t="s">
        <v>1070</v>
      </c>
      <c r="H16" s="104">
        <v>45231</v>
      </c>
      <c r="I16" s="105">
        <v>204</v>
      </c>
      <c r="J16" s="106">
        <v>26</v>
      </c>
      <c r="K16" s="106">
        <v>1</v>
      </c>
      <c r="L16" s="106">
        <v>0</v>
      </c>
      <c r="M16" s="106">
        <v>5</v>
      </c>
      <c r="N16" s="106">
        <v>20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19.615384615384613</v>
      </c>
      <c r="AC16" s="108">
        <v>0</v>
      </c>
      <c r="AD16" s="108">
        <v>0</v>
      </c>
      <c r="AE16" s="108">
        <v>0</v>
      </c>
      <c r="AF16" s="108">
        <v>0</v>
      </c>
      <c r="AG16" s="108">
        <v>156.92307692307691</v>
      </c>
      <c r="AH16" s="108">
        <v>176.53846153846152</v>
      </c>
      <c r="AI16" s="107"/>
      <c r="AJ16" s="107">
        <v>176.53846153846152</v>
      </c>
      <c r="AK16" s="107"/>
      <c r="AL16" s="109">
        <v>10</v>
      </c>
      <c r="AM16" s="107">
        <v>5.3846153846153841</v>
      </c>
      <c r="AN16" s="107">
        <v>0</v>
      </c>
      <c r="AO16" s="107">
        <v>0</v>
      </c>
      <c r="AP16" s="107">
        <v>0</v>
      </c>
      <c r="AQ16" s="107">
        <v>1.346153846153846</v>
      </c>
      <c r="AR16" s="107">
        <v>14.42307692307692</v>
      </c>
      <c r="AS16" s="107">
        <v>0</v>
      </c>
      <c r="AT16" s="107">
        <v>2.8846153846153841</v>
      </c>
      <c r="AU16" s="107">
        <v>0</v>
      </c>
      <c r="AV16" s="107">
        <v>0</v>
      </c>
      <c r="AW16" s="107">
        <v>0</v>
      </c>
      <c r="AX16" s="108">
        <v>200.96153846153845</v>
      </c>
      <c r="AY16" s="108"/>
      <c r="AZ16" s="110">
        <v>45231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3</v>
      </c>
      <c r="BF16" s="117"/>
      <c r="BG16" s="117"/>
      <c r="BH16" s="108">
        <v>12</v>
      </c>
      <c r="BI16" s="108">
        <v>215.96</v>
      </c>
      <c r="BJ16" s="108"/>
      <c r="BK16" s="111">
        <v>1</v>
      </c>
      <c r="BL16" s="111">
        <v>1</v>
      </c>
      <c r="BM16" s="108">
        <v>75</v>
      </c>
      <c r="BN16" s="108">
        <v>138.35926945932783</v>
      </c>
      <c r="BO16" s="189">
        <v>886731.76</v>
      </c>
      <c r="BP16" s="112">
        <v>300000</v>
      </c>
      <c r="BQ16" s="189">
        <v>568103.16040000005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10.5</v>
      </c>
      <c r="BY16" s="117"/>
      <c r="BZ16" s="117">
        <v>82.38</v>
      </c>
      <c r="CA16" s="117"/>
      <c r="CB16" s="202">
        <v>4.5199999999999996</v>
      </c>
      <c r="CC16" s="117">
        <v>1</v>
      </c>
      <c r="CD16" s="108">
        <v>138.56</v>
      </c>
      <c r="CE16" s="114">
        <v>138</v>
      </c>
      <c r="CF16" s="115">
        <v>2200</v>
      </c>
      <c r="CG16" s="116"/>
      <c r="CI16" s="119">
        <v>1</v>
      </c>
      <c r="CJ16" s="119">
        <v>0</v>
      </c>
      <c r="CK16" s="119">
        <v>1</v>
      </c>
      <c r="CL16" s="119">
        <v>1</v>
      </c>
      <c r="CM16" s="119">
        <v>1</v>
      </c>
      <c r="CN16" s="119">
        <v>3</v>
      </c>
      <c r="CO16" s="119">
        <v>1</v>
      </c>
      <c r="CP16" s="119">
        <v>0</v>
      </c>
      <c r="CQ16" s="119">
        <v>0</v>
      </c>
      <c r="CR16" s="119">
        <v>2</v>
      </c>
      <c r="CT16" s="127">
        <v>0</v>
      </c>
      <c r="CU16" s="128"/>
      <c r="CV16" s="129">
        <v>0</v>
      </c>
      <c r="CW16" s="129" t="s">
        <v>525</v>
      </c>
      <c r="CX16" s="129">
        <v>0</v>
      </c>
      <c r="CY16" s="129">
        <v>0</v>
      </c>
      <c r="CZ16" s="129">
        <v>0</v>
      </c>
      <c r="DA16" s="129">
        <v>5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14.42307692307692</v>
      </c>
      <c r="DL16" s="118">
        <v>0</v>
      </c>
      <c r="DM16" s="118">
        <v>0</v>
      </c>
      <c r="DO16" s="197">
        <v>0</v>
      </c>
      <c r="DP16" s="197">
        <v>0</v>
      </c>
      <c r="DQ16" s="198">
        <v>226.46</v>
      </c>
      <c r="DR16" s="197">
        <v>931429.98</v>
      </c>
      <c r="DS16" s="197">
        <v>931429.98</v>
      </c>
      <c r="DT16" s="200">
        <v>4.5199999999999996</v>
      </c>
      <c r="DU16" s="118">
        <v>18628.599600000001</v>
      </c>
    </row>
    <row r="17" spans="1:125" s="118" customFormat="1" ht="33" customHeight="1" thickBot="1">
      <c r="A17" s="22">
        <v>6</v>
      </c>
      <c r="B17" s="80" t="s">
        <v>479</v>
      </c>
      <c r="C17" s="80" t="s">
        <v>1260</v>
      </c>
      <c r="D17" s="80" t="s">
        <v>923</v>
      </c>
      <c r="E17" s="80" t="s">
        <v>924</v>
      </c>
      <c r="F17" s="103" t="s">
        <v>239</v>
      </c>
      <c r="G17" s="80" t="s">
        <v>1070</v>
      </c>
      <c r="H17" s="104">
        <v>45261</v>
      </c>
      <c r="I17" s="105">
        <v>204</v>
      </c>
      <c r="J17" s="106">
        <v>26</v>
      </c>
      <c r="K17" s="106">
        <v>0</v>
      </c>
      <c r="L17" s="106">
        <v>0</v>
      </c>
      <c r="M17" s="106">
        <v>4</v>
      </c>
      <c r="N17" s="106">
        <v>21</v>
      </c>
      <c r="O17" s="106">
        <v>1</v>
      </c>
      <c r="P17" s="106">
        <v>0</v>
      </c>
      <c r="Q17" s="106">
        <v>0</v>
      </c>
      <c r="R17" s="106">
        <v>1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15.692307692307692</v>
      </c>
      <c r="AC17" s="108">
        <v>0</v>
      </c>
      <c r="AD17" s="108">
        <v>0</v>
      </c>
      <c r="AE17" s="108">
        <v>7.8461538461538458</v>
      </c>
      <c r="AF17" s="108">
        <v>0</v>
      </c>
      <c r="AG17" s="108">
        <v>164.76923076923077</v>
      </c>
      <c r="AH17" s="108">
        <v>188.30769230769229</v>
      </c>
      <c r="AI17" s="107"/>
      <c r="AJ17" s="107">
        <v>188.30769230769229</v>
      </c>
      <c r="AK17" s="107"/>
      <c r="AL17" s="109">
        <v>10</v>
      </c>
      <c r="AM17" s="107">
        <v>5.6538461538461533</v>
      </c>
      <c r="AN17" s="107">
        <v>0</v>
      </c>
      <c r="AO17" s="107">
        <v>0</v>
      </c>
      <c r="AP17" s="107">
        <v>0</v>
      </c>
      <c r="AQ17" s="107">
        <v>1.0769230769230769</v>
      </c>
      <c r="AR17" s="107">
        <v>14.423076923076923</v>
      </c>
      <c r="AS17" s="107">
        <v>0</v>
      </c>
      <c r="AT17" s="107">
        <v>2.3076923076923075</v>
      </c>
      <c r="AU17" s="107">
        <v>0</v>
      </c>
      <c r="AV17" s="107">
        <v>0</v>
      </c>
      <c r="AW17" s="107">
        <v>0</v>
      </c>
      <c r="AX17" s="108">
        <v>212.73076923076923</v>
      </c>
      <c r="AY17" s="108"/>
      <c r="AZ17" s="110">
        <v>45261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3</v>
      </c>
      <c r="BF17" s="117"/>
      <c r="BG17" s="117"/>
      <c r="BH17" s="108">
        <v>12</v>
      </c>
      <c r="BI17" s="108">
        <v>227.73</v>
      </c>
      <c r="BJ17" s="108"/>
      <c r="BK17" s="111">
        <v>0</v>
      </c>
      <c r="BL17" s="111">
        <v>0</v>
      </c>
      <c r="BM17" s="108">
        <v>0</v>
      </c>
      <c r="BN17" s="108">
        <v>222.19560089137846</v>
      </c>
      <c r="BO17" s="189">
        <v>935059.38</v>
      </c>
      <c r="BP17" s="112">
        <v>0</v>
      </c>
      <c r="BQ17" s="189">
        <v>912335.13725999999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37.518999999999998</v>
      </c>
      <c r="BX17" s="117">
        <v>11</v>
      </c>
      <c r="BY17" s="117"/>
      <c r="BZ17" s="117">
        <v>102</v>
      </c>
      <c r="CA17" s="117"/>
      <c r="CB17" s="202">
        <v>5.52</v>
      </c>
      <c r="CC17" s="117">
        <v>1</v>
      </c>
      <c r="CD17" s="108">
        <v>167.73</v>
      </c>
      <c r="CE17" s="114">
        <v>167</v>
      </c>
      <c r="CF17" s="115">
        <v>2900</v>
      </c>
      <c r="CG17" s="116"/>
      <c r="CI17" s="119">
        <v>1</v>
      </c>
      <c r="CJ17" s="119">
        <v>1</v>
      </c>
      <c r="CK17" s="119">
        <v>0</v>
      </c>
      <c r="CL17" s="119">
        <v>1</v>
      </c>
      <c r="CM17" s="119">
        <v>1</v>
      </c>
      <c r="CN17" s="119">
        <v>2</v>
      </c>
      <c r="CO17" s="119">
        <v>1</v>
      </c>
      <c r="CP17" s="119">
        <v>0</v>
      </c>
      <c r="CQ17" s="119">
        <v>1</v>
      </c>
      <c r="CR17" s="119">
        <v>4</v>
      </c>
      <c r="CT17" s="127">
        <v>0</v>
      </c>
      <c r="CU17" s="128"/>
      <c r="CV17" s="129">
        <v>0</v>
      </c>
      <c r="CW17" s="129">
        <v>0</v>
      </c>
      <c r="CX17" s="129">
        <v>1</v>
      </c>
      <c r="CY17" s="129">
        <v>0</v>
      </c>
      <c r="CZ17" s="129">
        <v>0</v>
      </c>
      <c r="DA17" s="129">
        <v>4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14.423076923076923</v>
      </c>
      <c r="DL17" s="118">
        <v>0</v>
      </c>
      <c r="DM17" s="118">
        <v>0</v>
      </c>
      <c r="DO17" s="197">
        <v>0</v>
      </c>
      <c r="DP17" s="197">
        <v>0</v>
      </c>
      <c r="DQ17" s="198">
        <v>276.24899999999997</v>
      </c>
      <c r="DR17" s="197">
        <v>1136212.1369999999</v>
      </c>
      <c r="DS17" s="197">
        <v>1136212.1369999999</v>
      </c>
      <c r="DT17" s="200">
        <v>5.52</v>
      </c>
      <c r="DU17" s="118">
        <v>22724.242739999998</v>
      </c>
    </row>
    <row r="18" spans="1:125" s="118" customFormat="1" ht="33" customHeight="1" thickBot="1">
      <c r="A18" s="22">
        <v>7</v>
      </c>
      <c r="B18" s="80" t="s">
        <v>480</v>
      </c>
      <c r="C18" s="80" t="s">
        <v>1284</v>
      </c>
      <c r="D18" s="80" t="s">
        <v>993</v>
      </c>
      <c r="E18" s="80" t="s">
        <v>994</v>
      </c>
      <c r="F18" s="103" t="s">
        <v>239</v>
      </c>
      <c r="G18" s="80" t="s">
        <v>1070</v>
      </c>
      <c r="H18" s="104">
        <v>45414</v>
      </c>
      <c r="I18" s="105">
        <v>204</v>
      </c>
      <c r="J18" s="106">
        <v>26</v>
      </c>
      <c r="K18" s="106">
        <v>1</v>
      </c>
      <c r="L18" s="106">
        <v>0</v>
      </c>
      <c r="M18" s="106">
        <v>4</v>
      </c>
      <c r="N18" s="106">
        <v>21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15.692307692307692</v>
      </c>
      <c r="AC18" s="108">
        <v>0</v>
      </c>
      <c r="AD18" s="108">
        <v>0</v>
      </c>
      <c r="AE18" s="108">
        <v>0</v>
      </c>
      <c r="AF18" s="108">
        <v>0</v>
      </c>
      <c r="AG18" s="108">
        <v>164.76923076923077</v>
      </c>
      <c r="AH18" s="108">
        <v>180.46153846153845</v>
      </c>
      <c r="AI18" s="107"/>
      <c r="AJ18" s="107">
        <v>180.46153846153845</v>
      </c>
      <c r="AK18" s="107"/>
      <c r="AL18" s="109">
        <v>10</v>
      </c>
      <c r="AM18" s="107">
        <v>5.6538461538461533</v>
      </c>
      <c r="AN18" s="107">
        <v>0</v>
      </c>
      <c r="AO18" s="107">
        <v>0</v>
      </c>
      <c r="AP18" s="107">
        <v>0</v>
      </c>
      <c r="AQ18" s="107">
        <v>1.0769230769230769</v>
      </c>
      <c r="AR18" s="107">
        <v>14.423076923076923</v>
      </c>
      <c r="AS18" s="107">
        <v>0</v>
      </c>
      <c r="AT18" s="107">
        <v>2.3076923076923075</v>
      </c>
      <c r="AU18" s="107">
        <v>0</v>
      </c>
      <c r="AV18" s="107">
        <v>0</v>
      </c>
      <c r="AW18" s="107">
        <v>0</v>
      </c>
      <c r="AX18" s="108">
        <v>204.88461538461539</v>
      </c>
      <c r="AY18" s="108"/>
      <c r="AZ18" s="110">
        <v>45414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0</v>
      </c>
      <c r="BF18" s="117"/>
      <c r="BG18" s="117"/>
      <c r="BH18" s="108">
        <v>12</v>
      </c>
      <c r="BI18" s="108">
        <v>216.88</v>
      </c>
      <c r="BJ18" s="108"/>
      <c r="BK18" s="111">
        <v>1</v>
      </c>
      <c r="BL18" s="111">
        <v>2</v>
      </c>
      <c r="BM18" s="108">
        <v>112.5</v>
      </c>
      <c r="BN18" s="108">
        <v>102.21205387238189</v>
      </c>
      <c r="BO18" s="189">
        <v>890509.28</v>
      </c>
      <c r="BP18" s="112">
        <v>450000</v>
      </c>
      <c r="BQ18" s="189">
        <v>419682.69320000004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25.3</v>
      </c>
      <c r="BX18" s="117">
        <v>11</v>
      </c>
      <c r="BY18" s="117"/>
      <c r="BZ18" s="117">
        <v>98.08</v>
      </c>
      <c r="CA18" s="117"/>
      <c r="CB18" s="202">
        <v>5.0599999999999996</v>
      </c>
      <c r="CC18" s="117">
        <v>1</v>
      </c>
      <c r="CD18" s="108">
        <v>149.04</v>
      </c>
      <c r="CE18" s="114">
        <v>149</v>
      </c>
      <c r="CF18" s="115">
        <v>200</v>
      </c>
      <c r="CG18" s="116"/>
      <c r="CI18" s="119">
        <v>1</v>
      </c>
      <c r="CJ18" s="119">
        <v>0</v>
      </c>
      <c r="CK18" s="119">
        <v>2</v>
      </c>
      <c r="CL18" s="119">
        <v>0</v>
      </c>
      <c r="CM18" s="119">
        <v>1</v>
      </c>
      <c r="CN18" s="119">
        <v>4</v>
      </c>
      <c r="CO18" s="119">
        <v>0</v>
      </c>
      <c r="CP18" s="119">
        <v>0</v>
      </c>
      <c r="CQ18" s="119">
        <v>0</v>
      </c>
      <c r="CR18" s="119">
        <v>2</v>
      </c>
      <c r="CT18" s="127">
        <v>0</v>
      </c>
      <c r="CU18" s="128"/>
      <c r="CV18" s="129">
        <v>0</v>
      </c>
      <c r="CW18" s="129" t="s">
        <v>525</v>
      </c>
      <c r="CX18" s="129">
        <v>0</v>
      </c>
      <c r="CY18" s="129">
        <v>0</v>
      </c>
      <c r="CZ18" s="129">
        <v>0</v>
      </c>
      <c r="DA18" s="129">
        <v>4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14.423076923076923</v>
      </c>
      <c r="DL18" s="118">
        <v>0</v>
      </c>
      <c r="DM18" s="118">
        <v>0</v>
      </c>
      <c r="DO18" s="197">
        <v>0</v>
      </c>
      <c r="DP18" s="197">
        <v>0</v>
      </c>
      <c r="DQ18" s="198">
        <v>253.18</v>
      </c>
      <c r="DR18" s="197">
        <v>1041329.3400000001</v>
      </c>
      <c r="DS18" s="197">
        <v>1041329.3400000001</v>
      </c>
      <c r="DT18" s="200">
        <v>5.0599999999999996</v>
      </c>
      <c r="DU18" s="118">
        <v>20826.586800000001</v>
      </c>
    </row>
    <row r="19" spans="1:125" s="118" customFormat="1" ht="33" customHeight="1" thickBot="1">
      <c r="A19" s="22">
        <v>8</v>
      </c>
      <c r="B19" s="80" t="s">
        <v>481</v>
      </c>
      <c r="C19" s="80" t="s">
        <v>1286</v>
      </c>
      <c r="D19" s="80" t="s">
        <v>997</v>
      </c>
      <c r="E19" s="80" t="s">
        <v>998</v>
      </c>
      <c r="F19" s="103" t="s">
        <v>239</v>
      </c>
      <c r="G19" s="80" t="s">
        <v>1070</v>
      </c>
      <c r="H19" s="104">
        <v>45414</v>
      </c>
      <c r="I19" s="105">
        <v>204</v>
      </c>
      <c r="J19" s="106">
        <v>26</v>
      </c>
      <c r="K19" s="106">
        <v>0</v>
      </c>
      <c r="L19" s="106">
        <v>0</v>
      </c>
      <c r="M19" s="106">
        <v>4</v>
      </c>
      <c r="N19" s="106">
        <v>21</v>
      </c>
      <c r="O19" s="106">
        <v>1</v>
      </c>
      <c r="P19" s="106">
        <v>0</v>
      </c>
      <c r="Q19" s="106">
        <v>0</v>
      </c>
      <c r="R19" s="106">
        <v>1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15.692307692307692</v>
      </c>
      <c r="AC19" s="108">
        <v>0</v>
      </c>
      <c r="AD19" s="108">
        <v>0</v>
      </c>
      <c r="AE19" s="108">
        <v>7.8461538461538458</v>
      </c>
      <c r="AF19" s="108">
        <v>0</v>
      </c>
      <c r="AG19" s="108">
        <v>164.76923076923077</v>
      </c>
      <c r="AH19" s="108">
        <v>188.30769230769229</v>
      </c>
      <c r="AI19" s="107"/>
      <c r="AJ19" s="107">
        <v>188.30769230769229</v>
      </c>
      <c r="AK19" s="107"/>
      <c r="AL19" s="109">
        <v>10</v>
      </c>
      <c r="AM19" s="107">
        <v>5.6538461538461533</v>
      </c>
      <c r="AN19" s="107">
        <v>0</v>
      </c>
      <c r="AO19" s="107">
        <v>0</v>
      </c>
      <c r="AP19" s="107">
        <v>0</v>
      </c>
      <c r="AQ19" s="107">
        <v>1.0769230769230769</v>
      </c>
      <c r="AR19" s="107">
        <v>14.423076923076923</v>
      </c>
      <c r="AS19" s="107">
        <v>0</v>
      </c>
      <c r="AT19" s="107">
        <v>2.3076923076923075</v>
      </c>
      <c r="AU19" s="107">
        <v>0</v>
      </c>
      <c r="AV19" s="107">
        <v>0</v>
      </c>
      <c r="AW19" s="107">
        <v>0</v>
      </c>
      <c r="AX19" s="108">
        <v>212.73076923076923</v>
      </c>
      <c r="AY19" s="108"/>
      <c r="AZ19" s="110">
        <v>45414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0</v>
      </c>
      <c r="BF19" s="117"/>
      <c r="BG19" s="117"/>
      <c r="BH19" s="108">
        <v>12</v>
      </c>
      <c r="BI19" s="108">
        <v>224.73</v>
      </c>
      <c r="BJ19" s="108"/>
      <c r="BK19" s="111">
        <v>1</v>
      </c>
      <c r="BL19" s="111">
        <v>1</v>
      </c>
      <c r="BM19" s="108">
        <v>75</v>
      </c>
      <c r="BN19" s="108">
        <v>146.45005348757917</v>
      </c>
      <c r="BO19" s="189">
        <v>922741.38</v>
      </c>
      <c r="BP19" s="112">
        <v>300000</v>
      </c>
      <c r="BQ19" s="189">
        <v>601323.91962000006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24.633000000000003</v>
      </c>
      <c r="BX19" s="117">
        <v>11</v>
      </c>
      <c r="BY19" s="117"/>
      <c r="BZ19" s="117">
        <v>102</v>
      </c>
      <c r="CA19" s="117"/>
      <c r="CB19" s="202">
        <v>5.2</v>
      </c>
      <c r="CC19" s="117">
        <v>1</v>
      </c>
      <c r="CD19" s="108">
        <v>152.16</v>
      </c>
      <c r="CE19" s="114">
        <v>152</v>
      </c>
      <c r="CF19" s="115">
        <v>600</v>
      </c>
      <c r="CG19" s="116"/>
      <c r="CI19" s="119">
        <v>1</v>
      </c>
      <c r="CJ19" s="119">
        <v>1</v>
      </c>
      <c r="CK19" s="119">
        <v>0</v>
      </c>
      <c r="CL19" s="119">
        <v>0</v>
      </c>
      <c r="CM19" s="119">
        <v>0</v>
      </c>
      <c r="CN19" s="119">
        <v>2</v>
      </c>
      <c r="CO19" s="119">
        <v>0</v>
      </c>
      <c r="CP19" s="119">
        <v>0</v>
      </c>
      <c r="CQ19" s="119">
        <v>1</v>
      </c>
      <c r="CR19" s="119">
        <v>1</v>
      </c>
      <c r="CT19" s="127">
        <v>0</v>
      </c>
      <c r="CU19" s="128"/>
      <c r="CV19" s="129">
        <v>0</v>
      </c>
      <c r="CW19" s="129">
        <v>0</v>
      </c>
      <c r="CX19" s="129">
        <v>1</v>
      </c>
      <c r="CY19" s="129">
        <v>0</v>
      </c>
      <c r="CZ19" s="129">
        <v>0</v>
      </c>
      <c r="DA19" s="129">
        <v>4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14.423076923076923</v>
      </c>
      <c r="DL19" s="118">
        <v>0</v>
      </c>
      <c r="DM19" s="118">
        <v>0</v>
      </c>
      <c r="DO19" s="197">
        <v>0</v>
      </c>
      <c r="DP19" s="197">
        <v>0</v>
      </c>
      <c r="DQ19" s="198">
        <v>260.363</v>
      </c>
      <c r="DR19" s="197">
        <v>1070873.0190000001</v>
      </c>
      <c r="DS19" s="197">
        <v>1070873.0190000001</v>
      </c>
      <c r="DT19" s="200">
        <v>5.2</v>
      </c>
      <c r="DU19" s="118">
        <v>21417.46038</v>
      </c>
    </row>
    <row r="20" spans="1:125" s="118" customFormat="1" ht="33" customHeight="1" thickBot="1">
      <c r="A20" s="22">
        <v>9</v>
      </c>
      <c r="B20" s="80" t="s">
        <v>482</v>
      </c>
      <c r="C20" s="80" t="s">
        <v>1289</v>
      </c>
      <c r="D20" s="80" t="s">
        <v>1015</v>
      </c>
      <c r="E20" s="80" t="s">
        <v>1016</v>
      </c>
      <c r="F20" s="103" t="s">
        <v>239</v>
      </c>
      <c r="G20" s="80" t="s">
        <v>1070</v>
      </c>
      <c r="H20" s="104">
        <v>45444</v>
      </c>
      <c r="I20" s="105">
        <v>204</v>
      </c>
      <c r="J20" s="106">
        <v>26</v>
      </c>
      <c r="K20" s="106">
        <v>0</v>
      </c>
      <c r="L20" s="106">
        <v>0</v>
      </c>
      <c r="M20" s="106">
        <v>5</v>
      </c>
      <c r="N20" s="106">
        <v>21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19.615384615384613</v>
      </c>
      <c r="AC20" s="108">
        <v>0</v>
      </c>
      <c r="AD20" s="108">
        <v>0</v>
      </c>
      <c r="AE20" s="108">
        <v>0</v>
      </c>
      <c r="AF20" s="108">
        <v>0</v>
      </c>
      <c r="AG20" s="108">
        <v>164.76923076923077</v>
      </c>
      <c r="AH20" s="108">
        <v>184.38461538461539</v>
      </c>
      <c r="AI20" s="107"/>
      <c r="AJ20" s="107">
        <v>184.38461538461539</v>
      </c>
      <c r="AK20" s="107"/>
      <c r="AL20" s="109">
        <v>10</v>
      </c>
      <c r="AM20" s="107">
        <v>5.6538461538461533</v>
      </c>
      <c r="AN20" s="107">
        <v>0</v>
      </c>
      <c r="AO20" s="107">
        <v>0</v>
      </c>
      <c r="AP20" s="107">
        <v>0</v>
      </c>
      <c r="AQ20" s="107">
        <v>1.346153846153846</v>
      </c>
      <c r="AR20" s="107">
        <v>15</v>
      </c>
      <c r="AS20" s="107">
        <v>0</v>
      </c>
      <c r="AT20" s="107">
        <v>2.8846153846153841</v>
      </c>
      <c r="AU20" s="107">
        <v>0</v>
      </c>
      <c r="AV20" s="107">
        <v>0</v>
      </c>
      <c r="AW20" s="107">
        <v>0</v>
      </c>
      <c r="AX20" s="108">
        <v>209.38461538461539</v>
      </c>
      <c r="AY20" s="108"/>
      <c r="AZ20" s="110">
        <v>45444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0</v>
      </c>
      <c r="BF20" s="117"/>
      <c r="BG20" s="117"/>
      <c r="BH20" s="108">
        <v>24</v>
      </c>
      <c r="BI20" s="108">
        <v>233.38</v>
      </c>
      <c r="BJ20" s="108"/>
      <c r="BK20" s="111" t="s">
        <v>525</v>
      </c>
      <c r="BL20" s="111">
        <v>0</v>
      </c>
      <c r="BM20" s="108">
        <v>37.5</v>
      </c>
      <c r="BN20" s="108">
        <v>191.6867112031174</v>
      </c>
      <c r="BO20" s="189">
        <v>958258.28</v>
      </c>
      <c r="BP20" s="112">
        <v>150000</v>
      </c>
      <c r="BQ20" s="189">
        <v>787065.63620000007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13.25</v>
      </c>
      <c r="BX20" s="117">
        <v>11</v>
      </c>
      <c r="BY20" s="117"/>
      <c r="BZ20" s="117">
        <v>94.15</v>
      </c>
      <c r="CA20" s="117"/>
      <c r="CB20" s="202">
        <v>5.15</v>
      </c>
      <c r="CC20" s="117">
        <v>1</v>
      </c>
      <c r="CD20" s="108">
        <v>157.33000000000001</v>
      </c>
      <c r="CE20" s="114">
        <v>157</v>
      </c>
      <c r="CF20" s="115">
        <v>1300</v>
      </c>
      <c r="CG20" s="116"/>
      <c r="CI20" s="119">
        <v>1</v>
      </c>
      <c r="CJ20" s="119">
        <v>1</v>
      </c>
      <c r="CK20" s="119">
        <v>0</v>
      </c>
      <c r="CL20" s="119">
        <v>0</v>
      </c>
      <c r="CM20" s="119">
        <v>1</v>
      </c>
      <c r="CN20" s="119">
        <v>2</v>
      </c>
      <c r="CO20" s="119">
        <v>0</v>
      </c>
      <c r="CP20" s="119">
        <v>1</v>
      </c>
      <c r="CQ20" s="119">
        <v>0</v>
      </c>
      <c r="CR20" s="119">
        <v>3</v>
      </c>
      <c r="CT20" s="127">
        <v>0</v>
      </c>
      <c r="CU20" s="128"/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5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15</v>
      </c>
      <c r="DL20" s="118">
        <v>0</v>
      </c>
      <c r="DM20" s="118">
        <v>0</v>
      </c>
      <c r="DO20" s="197">
        <v>0</v>
      </c>
      <c r="DP20" s="197">
        <v>0</v>
      </c>
      <c r="DQ20" s="198">
        <v>257.63</v>
      </c>
      <c r="DR20" s="197">
        <v>1059632.19</v>
      </c>
      <c r="DS20" s="197">
        <v>1059632.19</v>
      </c>
      <c r="DT20" s="200">
        <v>5.15</v>
      </c>
      <c r="DU20" s="118">
        <v>21192.643799999998</v>
      </c>
    </row>
    <row r="21" spans="1:125" s="124" customFormat="1" ht="38.25" customHeight="1" thickBot="1">
      <c r="A21" s="120"/>
      <c r="B21" s="121"/>
      <c r="C21" s="121"/>
      <c r="D21" s="122"/>
      <c r="E21" s="122"/>
      <c r="F21" s="123"/>
      <c r="G21" s="123"/>
      <c r="H21" s="123"/>
      <c r="I21" s="123"/>
      <c r="J21" s="123"/>
      <c r="K21" s="5">
        <f>SUM(K12:K20)</f>
        <v>2.5</v>
      </c>
      <c r="L21" s="5">
        <f>SUM(L12:L20)</f>
        <v>0</v>
      </c>
      <c r="M21" s="5">
        <f>SUM(M12:M20)</f>
        <v>32</v>
      </c>
      <c r="N21" s="5"/>
      <c r="O21" s="5">
        <f>SUM(O12:O20)</f>
        <v>8</v>
      </c>
      <c r="P21" s="5">
        <f>SUM(P12:P20)</f>
        <v>0</v>
      </c>
      <c r="Q21" s="5"/>
      <c r="R21" s="5">
        <f>SUM(R12:R20)</f>
        <v>8</v>
      </c>
      <c r="S21" s="54">
        <f>SUM(S12:S20)</f>
        <v>0</v>
      </c>
      <c r="T21" s="5">
        <f>SUM(T12:T20)</f>
        <v>0</v>
      </c>
      <c r="U21" s="5">
        <f>SUM(U12:U20)</f>
        <v>0</v>
      </c>
      <c r="V21" s="5"/>
      <c r="W21" s="7">
        <f>SUM(W12:W20)</f>
        <v>0</v>
      </c>
      <c r="X21" s="7">
        <f>SUM(X12:X20)</f>
        <v>0</v>
      </c>
      <c r="Y21" s="5"/>
      <c r="Z21" s="7">
        <f>SUM(Z12:Z20)</f>
        <v>0</v>
      </c>
      <c r="AA21" s="36"/>
      <c r="AB21" s="7">
        <f>SUM(AB12:AB20)</f>
        <v>125.53846153846153</v>
      </c>
      <c r="AC21" s="7">
        <f>SUM(AC12:AC20)</f>
        <v>0</v>
      </c>
      <c r="AD21" s="7"/>
      <c r="AE21" s="7">
        <f t="shared" ref="AE21:AL21" si="0">SUM(AE12:AE20)</f>
        <v>62.769230769230766</v>
      </c>
      <c r="AF21" s="58">
        <f t="shared" si="0"/>
        <v>0</v>
      </c>
      <c r="AG21" s="58">
        <f t="shared" si="0"/>
        <v>1502.5384615384612</v>
      </c>
      <c r="AH21" s="58">
        <f t="shared" si="0"/>
        <v>1690.846153846154</v>
      </c>
      <c r="AI21" s="58">
        <f t="shared" si="0"/>
        <v>0</v>
      </c>
      <c r="AJ21" s="58">
        <f t="shared" si="0"/>
        <v>1690.846153846154</v>
      </c>
      <c r="AK21" s="58">
        <f t="shared" si="0"/>
        <v>0</v>
      </c>
      <c r="AL21" s="58">
        <f t="shared" si="0"/>
        <v>90</v>
      </c>
      <c r="AM21" s="58"/>
      <c r="AN21" s="58"/>
      <c r="AO21" s="58"/>
      <c r="AP21" s="58">
        <f t="shared" ref="AP13:AP21" si="1">7/26*S21</f>
        <v>0</v>
      </c>
      <c r="AQ21" s="58">
        <f t="shared" ref="AQ13:AQ21" si="2">7/26*M21</f>
        <v>8.615384615384615</v>
      </c>
      <c r="AR21" s="58">
        <f>SUM(AR12:AR20)</f>
        <v>128.94230769230768</v>
      </c>
      <c r="AS21" s="58">
        <f>10/26*S21</f>
        <v>0</v>
      </c>
      <c r="AT21" s="58">
        <f>10/26*M21</f>
        <v>12.307692307692308</v>
      </c>
      <c r="AU21" s="58"/>
      <c r="AV21" s="58">
        <f>10/26*N21</f>
        <v>0</v>
      </c>
      <c r="AW21" s="58">
        <f>10/26*O21</f>
        <v>3.0769230769230771</v>
      </c>
      <c r="AX21" s="58">
        <f>SUM(AX12:AX20)</f>
        <v>1909.7884615384617</v>
      </c>
      <c r="AY21" s="58">
        <f>SUM(AY12:AY20)</f>
        <v>0</v>
      </c>
      <c r="AZ21" s="58"/>
      <c r="BA21" s="58"/>
      <c r="BB21" s="58"/>
      <c r="BC21" s="58"/>
      <c r="BD21" s="58"/>
      <c r="BE21" s="58">
        <f t="shared" ref="BE21:BN21" si="3">SUM(BE12:BE20)</f>
        <v>30</v>
      </c>
      <c r="BF21" s="58">
        <f t="shared" si="3"/>
        <v>0</v>
      </c>
      <c r="BG21" s="58">
        <f t="shared" si="3"/>
        <v>0</v>
      </c>
      <c r="BH21" s="58">
        <f t="shared" si="3"/>
        <v>640</v>
      </c>
      <c r="BI21" s="58">
        <f t="shared" si="3"/>
        <v>2579.7800000000002</v>
      </c>
      <c r="BJ21" s="58">
        <f t="shared" si="3"/>
        <v>0</v>
      </c>
      <c r="BK21" s="60">
        <f t="shared" si="3"/>
        <v>4</v>
      </c>
      <c r="BL21" s="60">
        <f t="shared" si="3"/>
        <v>8</v>
      </c>
      <c r="BM21" s="58">
        <f t="shared" si="3"/>
        <v>712.5</v>
      </c>
      <c r="BN21" s="58">
        <f t="shared" si="3"/>
        <v>1838.2635718168535</v>
      </c>
      <c r="BO21" s="58"/>
      <c r="BP21" s="58"/>
      <c r="BQ21" s="58"/>
      <c r="BR21" s="58"/>
      <c r="BS21" s="58"/>
      <c r="BT21" s="58"/>
      <c r="BU21" s="58"/>
      <c r="BV21" s="58">
        <f t="shared" ref="BV21:CF21" si="4">SUM(BV12:BV20)</f>
        <v>6.0172993180711156</v>
      </c>
      <c r="BW21" s="58">
        <f t="shared" si="4"/>
        <v>100.702</v>
      </c>
      <c r="BX21" s="58">
        <f t="shared" si="4"/>
        <v>100.25</v>
      </c>
      <c r="BY21" s="58">
        <f t="shared" si="4"/>
        <v>0</v>
      </c>
      <c r="BZ21" s="58">
        <f t="shared" si="4"/>
        <v>1118.9900000000002</v>
      </c>
      <c r="CA21" s="58">
        <f t="shared" si="4"/>
        <v>0</v>
      </c>
      <c r="CB21" s="58">
        <f t="shared" si="4"/>
        <v>47.28</v>
      </c>
      <c r="CC21" s="58">
        <f t="shared" si="4"/>
        <v>9</v>
      </c>
      <c r="CD21" s="58">
        <f t="shared" si="4"/>
        <v>1599.44</v>
      </c>
      <c r="CE21" s="58">
        <f t="shared" si="4"/>
        <v>1595</v>
      </c>
      <c r="CF21" s="6">
        <f t="shared" si="4"/>
        <v>17600</v>
      </c>
      <c r="CG21" s="8"/>
      <c r="CI21" s="125">
        <f t="shared" ref="CI21:CR21" si="5">SUM(CI12:CI20)</f>
        <v>12</v>
      </c>
      <c r="CJ21" s="125">
        <f t="shared" si="5"/>
        <v>5</v>
      </c>
      <c r="CK21" s="125">
        <f t="shared" si="5"/>
        <v>3</v>
      </c>
      <c r="CL21" s="125">
        <f t="shared" si="5"/>
        <v>3</v>
      </c>
      <c r="CM21" s="125">
        <f t="shared" si="5"/>
        <v>7</v>
      </c>
      <c r="CN21" s="125">
        <f t="shared" si="5"/>
        <v>20</v>
      </c>
      <c r="CO21" s="126">
        <f t="shared" si="5"/>
        <v>5</v>
      </c>
      <c r="CP21" s="126">
        <f t="shared" si="5"/>
        <v>4</v>
      </c>
      <c r="CQ21" s="125">
        <f t="shared" si="5"/>
        <v>3</v>
      </c>
      <c r="CR21" s="125">
        <f t="shared" si="5"/>
        <v>21</v>
      </c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8"/>
      <c r="DF21" s="138"/>
      <c r="DH21" s="188"/>
      <c r="DI21" s="188"/>
      <c r="DJ21" s="188"/>
    </row>
    <row r="22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InputMessage="1" showErrorMessage="1" prompt="សំរាប់តែអ្នកចូលតែប៉ុណ្ណោះ!!!" sqref="DC12:DE20"/>
    <dataValidation allowBlank="1" showDropDown="1" showInputMessage="1" showErrorMessage="1" sqref="AS21:AW21 AS1:AW10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21"/>
  <sheetViews>
    <sheetView view="pageBreakPreview" zoomScale="80" zoomScaleNormal="90" zoomScaleSheetLayoutView="80" workbookViewId="0">
      <pane xSplit="19" ySplit="11" topLeftCell="BU12" activePane="bottomRight" state="frozen"/>
      <selection activeCell="A4" sqref="A4:CG5"/>
      <selection pane="topRight" activeCell="A4" sqref="A4:CG5"/>
      <selection pane="bottomLeft" activeCell="A4" sqref="A4:CG5"/>
      <selection pane="bottomRight" activeCell="D15" sqref="D15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270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483</v>
      </c>
      <c r="C12" s="80" t="s">
        <v>1097</v>
      </c>
      <c r="D12" s="80" t="s">
        <v>581</v>
      </c>
      <c r="E12" s="80" t="s">
        <v>582</v>
      </c>
      <c r="F12" s="103" t="s">
        <v>257</v>
      </c>
      <c r="G12" s="80" t="s">
        <v>1069</v>
      </c>
      <c r="H12" s="104">
        <v>44684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25</v>
      </c>
      <c r="O12" s="106">
        <v>1</v>
      </c>
      <c r="P12" s="106">
        <v>0</v>
      </c>
      <c r="Q12" s="106">
        <v>0</v>
      </c>
      <c r="R12" s="106">
        <v>1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7.8461538461538458</v>
      </c>
      <c r="AF12" s="108">
        <v>0</v>
      </c>
      <c r="AG12" s="108">
        <v>196.15384615384613</v>
      </c>
      <c r="AH12" s="108">
        <v>203.99999999999997</v>
      </c>
      <c r="AI12" s="107"/>
      <c r="AJ12" s="107">
        <v>203.99999999999997</v>
      </c>
      <c r="AK12" s="107"/>
      <c r="AL12" s="109">
        <v>10</v>
      </c>
      <c r="AM12" s="107">
        <v>6.7307692307692308</v>
      </c>
      <c r="AN12" s="107">
        <v>0</v>
      </c>
      <c r="AO12" s="107">
        <v>0</v>
      </c>
      <c r="AP12" s="107">
        <v>0</v>
      </c>
      <c r="AQ12" s="107">
        <v>0</v>
      </c>
      <c r="AR12" s="107">
        <v>14.423076923076922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228.42307692307691</v>
      </c>
      <c r="AY12" s="108"/>
      <c r="AZ12" s="110">
        <v>44684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240.42</v>
      </c>
      <c r="BJ12" s="108"/>
      <c r="BK12" s="111">
        <v>1</v>
      </c>
      <c r="BL12" s="111">
        <v>2</v>
      </c>
      <c r="BM12" s="108">
        <v>112.5</v>
      </c>
      <c r="BN12" s="108">
        <v>125.01960730638088</v>
      </c>
      <c r="BO12" s="189">
        <v>987164.5199999999</v>
      </c>
      <c r="BP12" s="112">
        <v>450000</v>
      </c>
      <c r="BQ12" s="189">
        <v>513330.5075999999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36.32</v>
      </c>
      <c r="BX12" s="117">
        <v>13</v>
      </c>
      <c r="BY12" s="117"/>
      <c r="BZ12" s="117">
        <v>102</v>
      </c>
      <c r="CA12" s="117"/>
      <c r="CB12" s="202">
        <v>5.79</v>
      </c>
      <c r="CC12" s="117">
        <v>1</v>
      </c>
      <c r="CD12" s="108">
        <v>180.95</v>
      </c>
      <c r="CE12" s="114">
        <v>180</v>
      </c>
      <c r="CF12" s="115">
        <v>3800</v>
      </c>
      <c r="CG12" s="116"/>
      <c r="CI12" s="119">
        <v>1</v>
      </c>
      <c r="CJ12" s="119">
        <v>1</v>
      </c>
      <c r="CK12" s="119">
        <v>1</v>
      </c>
      <c r="CL12" s="119">
        <v>1</v>
      </c>
      <c r="CM12" s="119">
        <v>0</v>
      </c>
      <c r="CN12" s="119">
        <v>0</v>
      </c>
      <c r="CO12" s="119">
        <v>1</v>
      </c>
      <c r="CP12" s="119">
        <v>1</v>
      </c>
      <c r="CQ12" s="119">
        <v>1</v>
      </c>
      <c r="CR12" s="119">
        <v>3</v>
      </c>
      <c r="CT12" s="127">
        <v>0</v>
      </c>
      <c r="CU12" s="128"/>
      <c r="CV12" s="129">
        <v>0</v>
      </c>
      <c r="CW12" s="129">
        <v>0</v>
      </c>
      <c r="CX12" s="129">
        <v>1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14.423076923076922</v>
      </c>
      <c r="DL12" s="118">
        <v>0</v>
      </c>
      <c r="DM12" s="118">
        <v>0</v>
      </c>
      <c r="DO12" s="197">
        <v>0</v>
      </c>
      <c r="DP12" s="197">
        <v>0</v>
      </c>
      <c r="DQ12" s="198">
        <v>289.74</v>
      </c>
      <c r="DR12" s="197">
        <v>1191700.6200000001</v>
      </c>
      <c r="DS12" s="197">
        <v>1191700.6200000001</v>
      </c>
      <c r="DT12" s="200">
        <v>5.79</v>
      </c>
      <c r="DU12" s="118">
        <v>23834.012400000003</v>
      </c>
    </row>
    <row r="13" spans="1:125" s="118" customFormat="1" ht="33" customHeight="1" thickBot="1">
      <c r="A13" s="22">
        <v>2</v>
      </c>
      <c r="B13" s="80" t="s">
        <v>484</v>
      </c>
      <c r="C13" s="80" t="s">
        <v>1121</v>
      </c>
      <c r="D13" s="80" t="s">
        <v>629</v>
      </c>
      <c r="E13" s="80" t="s">
        <v>630</v>
      </c>
      <c r="F13" s="103" t="s">
        <v>257</v>
      </c>
      <c r="G13" s="80" t="s">
        <v>1069</v>
      </c>
      <c r="H13" s="104">
        <v>44774</v>
      </c>
      <c r="I13" s="105">
        <v>204</v>
      </c>
      <c r="J13" s="106">
        <v>26</v>
      </c>
      <c r="K13" s="106">
        <v>0</v>
      </c>
      <c r="L13" s="106">
        <v>0</v>
      </c>
      <c r="M13" s="106">
        <v>0</v>
      </c>
      <c r="N13" s="106">
        <v>25</v>
      </c>
      <c r="O13" s="106">
        <v>1</v>
      </c>
      <c r="P13" s="106">
        <v>0</v>
      </c>
      <c r="Q13" s="106">
        <v>0</v>
      </c>
      <c r="R13" s="106">
        <v>1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7.8461538461538458</v>
      </c>
      <c r="AF13" s="108">
        <v>0</v>
      </c>
      <c r="AG13" s="108">
        <v>196.15384615384613</v>
      </c>
      <c r="AH13" s="108">
        <v>203.99999999999997</v>
      </c>
      <c r="AI13" s="107"/>
      <c r="AJ13" s="107">
        <v>203.99999999999997</v>
      </c>
      <c r="AK13" s="107"/>
      <c r="AL13" s="109">
        <v>10</v>
      </c>
      <c r="AM13" s="107">
        <v>6.7307692307692308</v>
      </c>
      <c r="AN13" s="107">
        <v>0</v>
      </c>
      <c r="AO13" s="107">
        <v>0</v>
      </c>
      <c r="AP13" s="107">
        <v>0</v>
      </c>
      <c r="AQ13" s="107">
        <v>0</v>
      </c>
      <c r="AR13" s="107">
        <v>14.423076923076922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228.42307692307691</v>
      </c>
      <c r="AY13" s="108"/>
      <c r="AZ13" s="110">
        <v>44774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9</v>
      </c>
      <c r="BF13" s="117"/>
      <c r="BG13" s="117"/>
      <c r="BH13" s="108">
        <v>0</v>
      </c>
      <c r="BI13" s="108">
        <v>237.42</v>
      </c>
      <c r="BJ13" s="108"/>
      <c r="BK13" s="111">
        <v>0</v>
      </c>
      <c r="BL13" s="111">
        <v>0</v>
      </c>
      <c r="BM13" s="108">
        <v>0</v>
      </c>
      <c r="BN13" s="108">
        <v>231.69147049683389</v>
      </c>
      <c r="BO13" s="189">
        <v>974846.5199999999</v>
      </c>
      <c r="BP13" s="112">
        <v>0</v>
      </c>
      <c r="BQ13" s="189">
        <v>951325.17785999994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35.518999999999998</v>
      </c>
      <c r="BX13" s="117">
        <v>13</v>
      </c>
      <c r="BY13" s="117"/>
      <c r="BZ13" s="117">
        <v>102</v>
      </c>
      <c r="CA13" s="117"/>
      <c r="CB13" s="202">
        <v>5.71</v>
      </c>
      <c r="CC13" s="117">
        <v>1</v>
      </c>
      <c r="CD13" s="108">
        <v>177.23</v>
      </c>
      <c r="CE13" s="114">
        <v>177</v>
      </c>
      <c r="CF13" s="115">
        <v>900</v>
      </c>
      <c r="CG13" s="116"/>
      <c r="CI13" s="119">
        <v>1</v>
      </c>
      <c r="CJ13" s="119">
        <v>1</v>
      </c>
      <c r="CK13" s="119">
        <v>1</v>
      </c>
      <c r="CL13" s="119">
        <v>0</v>
      </c>
      <c r="CM13" s="119">
        <v>1</v>
      </c>
      <c r="CN13" s="119">
        <v>2</v>
      </c>
      <c r="CO13" s="119">
        <v>0</v>
      </c>
      <c r="CP13" s="119">
        <v>0</v>
      </c>
      <c r="CQ13" s="119">
        <v>1</v>
      </c>
      <c r="CR13" s="119">
        <v>4</v>
      </c>
      <c r="CT13" s="127">
        <v>0</v>
      </c>
      <c r="CU13" s="128"/>
      <c r="CV13" s="129">
        <v>0</v>
      </c>
      <c r="CW13" s="129">
        <v>0</v>
      </c>
      <c r="CX13" s="129">
        <v>1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14.423076923076922</v>
      </c>
      <c r="DL13" s="118">
        <v>0</v>
      </c>
      <c r="DM13" s="118">
        <v>0</v>
      </c>
      <c r="DO13" s="197">
        <v>0</v>
      </c>
      <c r="DP13" s="197">
        <v>0</v>
      </c>
      <c r="DQ13" s="198">
        <v>285.93899999999996</v>
      </c>
      <c r="DR13" s="197">
        <v>1176067.1069999998</v>
      </c>
      <c r="DS13" s="197">
        <v>1176067.1069999998</v>
      </c>
      <c r="DT13" s="200">
        <v>5.71</v>
      </c>
      <c r="DU13" s="118">
        <v>23521.342139999997</v>
      </c>
    </row>
    <row r="14" spans="1:125" s="118" customFormat="1" ht="33" customHeight="1" thickBot="1">
      <c r="A14" s="22">
        <v>3</v>
      </c>
      <c r="B14" s="80" t="s">
        <v>485</v>
      </c>
      <c r="C14" s="80" t="s">
        <v>1132</v>
      </c>
      <c r="D14" s="80" t="s">
        <v>651</v>
      </c>
      <c r="E14" s="80" t="s">
        <v>652</v>
      </c>
      <c r="F14" s="103" t="s">
        <v>257</v>
      </c>
      <c r="G14" s="80" t="s">
        <v>1069</v>
      </c>
      <c r="H14" s="104">
        <v>44789</v>
      </c>
      <c r="I14" s="105">
        <v>204</v>
      </c>
      <c r="J14" s="106">
        <v>26</v>
      </c>
      <c r="K14" s="106">
        <v>1</v>
      </c>
      <c r="L14" s="106">
        <v>0</v>
      </c>
      <c r="M14" s="106">
        <v>0</v>
      </c>
      <c r="N14" s="106">
        <v>23</v>
      </c>
      <c r="O14" s="106">
        <v>2</v>
      </c>
      <c r="P14" s="106">
        <v>0</v>
      </c>
      <c r="Q14" s="106">
        <v>0</v>
      </c>
      <c r="R14" s="106">
        <v>2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15.692307692307692</v>
      </c>
      <c r="AF14" s="108">
        <v>0</v>
      </c>
      <c r="AG14" s="108">
        <v>180.46153846153845</v>
      </c>
      <c r="AH14" s="108">
        <v>196.15384615384613</v>
      </c>
      <c r="AI14" s="107"/>
      <c r="AJ14" s="107">
        <v>196.15384615384613</v>
      </c>
      <c r="AK14" s="107"/>
      <c r="AL14" s="109">
        <v>10</v>
      </c>
      <c r="AM14" s="107">
        <v>6.1923076923076916</v>
      </c>
      <c r="AN14" s="107">
        <v>0</v>
      </c>
      <c r="AO14" s="107">
        <v>0</v>
      </c>
      <c r="AP14" s="107">
        <v>0</v>
      </c>
      <c r="AQ14" s="107">
        <v>0</v>
      </c>
      <c r="AR14" s="107">
        <v>13.269230769230768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219.42307692307691</v>
      </c>
      <c r="AY14" s="108"/>
      <c r="AZ14" s="110">
        <v>44789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9</v>
      </c>
      <c r="BF14" s="117"/>
      <c r="BG14" s="117"/>
      <c r="BH14" s="108">
        <v>12</v>
      </c>
      <c r="BI14" s="108">
        <v>240.42</v>
      </c>
      <c r="BJ14" s="108"/>
      <c r="BK14" s="111">
        <v>0</v>
      </c>
      <c r="BL14" s="111">
        <v>0</v>
      </c>
      <c r="BM14" s="108">
        <v>0</v>
      </c>
      <c r="BN14" s="108">
        <v>235.36299337554794</v>
      </c>
      <c r="BO14" s="189">
        <v>987164.5199999999</v>
      </c>
      <c r="BP14" s="112">
        <v>0</v>
      </c>
      <c r="BQ14" s="189">
        <v>966400.45079999988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12</v>
      </c>
      <c r="BY14" s="117"/>
      <c r="BZ14" s="117">
        <v>94.15</v>
      </c>
      <c r="CA14" s="117"/>
      <c r="CB14" s="202">
        <v>5.04</v>
      </c>
      <c r="CC14" s="117">
        <v>1</v>
      </c>
      <c r="CD14" s="108">
        <v>152.22999999999999</v>
      </c>
      <c r="CE14" s="114">
        <v>152</v>
      </c>
      <c r="CF14" s="115">
        <v>900</v>
      </c>
      <c r="CG14" s="116"/>
      <c r="CI14" s="119">
        <v>1</v>
      </c>
      <c r="CJ14" s="119">
        <v>1</v>
      </c>
      <c r="CK14" s="119">
        <v>0</v>
      </c>
      <c r="CL14" s="119">
        <v>0</v>
      </c>
      <c r="CM14" s="119">
        <v>0</v>
      </c>
      <c r="CN14" s="119">
        <v>2</v>
      </c>
      <c r="CO14" s="119">
        <v>0</v>
      </c>
      <c r="CP14" s="119">
        <v>0</v>
      </c>
      <c r="CQ14" s="119">
        <v>1</v>
      </c>
      <c r="CR14" s="119">
        <v>4</v>
      </c>
      <c r="CT14" s="127">
        <v>0</v>
      </c>
      <c r="CU14" s="128"/>
      <c r="CV14" s="129">
        <v>0</v>
      </c>
      <c r="CW14" s="129" t="s">
        <v>525</v>
      </c>
      <c r="CX14" s="129">
        <v>2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13.269230769230768</v>
      </c>
      <c r="DL14" s="118">
        <v>0</v>
      </c>
      <c r="DM14" s="118">
        <v>0</v>
      </c>
      <c r="DO14" s="197">
        <v>0</v>
      </c>
      <c r="DP14" s="197">
        <v>0</v>
      </c>
      <c r="DQ14" s="198">
        <v>252.42</v>
      </c>
      <c r="DR14" s="197">
        <v>1038203.46</v>
      </c>
      <c r="DS14" s="197">
        <v>1038203.46</v>
      </c>
      <c r="DT14" s="200">
        <v>5.04</v>
      </c>
      <c r="DU14" s="118">
        <v>20764.069199999998</v>
      </c>
    </row>
    <row r="15" spans="1:125" s="118" customFormat="1" ht="33" customHeight="1" thickBot="1">
      <c r="A15" s="22">
        <v>4</v>
      </c>
      <c r="B15" s="80" t="s">
        <v>486</v>
      </c>
      <c r="C15" s="80" t="s">
        <v>1153</v>
      </c>
      <c r="D15" s="80" t="s">
        <v>693</v>
      </c>
      <c r="E15" s="80" t="s">
        <v>694</v>
      </c>
      <c r="F15" s="103" t="s">
        <v>257</v>
      </c>
      <c r="G15" s="80" t="s">
        <v>1069</v>
      </c>
      <c r="H15" s="104">
        <v>44851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44851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9</v>
      </c>
      <c r="BF15" s="117"/>
      <c r="BG15" s="117"/>
      <c r="BH15" s="108">
        <v>12</v>
      </c>
      <c r="BI15" s="108">
        <v>250</v>
      </c>
      <c r="BJ15" s="108"/>
      <c r="BK15" s="111">
        <v>1</v>
      </c>
      <c r="BL15" s="111">
        <v>0</v>
      </c>
      <c r="BM15" s="108">
        <v>37.5</v>
      </c>
      <c r="BN15" s="108">
        <v>207.62299074525086</v>
      </c>
      <c r="BO15" s="189">
        <v>1026500</v>
      </c>
      <c r="BP15" s="112">
        <v>150000</v>
      </c>
      <c r="BQ15" s="189">
        <v>852500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37.9375</v>
      </c>
      <c r="BX15" s="117">
        <v>13.5</v>
      </c>
      <c r="BY15" s="117"/>
      <c r="BZ15" s="117">
        <v>102</v>
      </c>
      <c r="CA15" s="117"/>
      <c r="CB15" s="202">
        <v>5.83</v>
      </c>
      <c r="CC15" s="117">
        <v>1</v>
      </c>
      <c r="CD15" s="108">
        <v>192.61</v>
      </c>
      <c r="CE15" s="114">
        <v>192</v>
      </c>
      <c r="CF15" s="115">
        <v>2400</v>
      </c>
      <c r="CG15" s="116"/>
      <c r="CI15" s="119">
        <v>1</v>
      </c>
      <c r="CJ15" s="119">
        <v>1</v>
      </c>
      <c r="CK15" s="119">
        <v>2</v>
      </c>
      <c r="CL15" s="119">
        <v>0</v>
      </c>
      <c r="CM15" s="119">
        <v>0</v>
      </c>
      <c r="CN15" s="119">
        <v>2</v>
      </c>
      <c r="CO15" s="119">
        <v>1</v>
      </c>
      <c r="CP15" s="119">
        <v>0</v>
      </c>
      <c r="CQ15" s="119">
        <v>0</v>
      </c>
      <c r="CR15" s="119">
        <v>4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0</v>
      </c>
      <c r="DQ15" s="198">
        <v>301.4375</v>
      </c>
      <c r="DR15" s="197">
        <v>1239812.4375</v>
      </c>
      <c r="DS15" s="197">
        <v>1200000</v>
      </c>
      <c r="DT15" s="200">
        <v>5.83</v>
      </c>
      <c r="DU15" s="118">
        <v>24000</v>
      </c>
    </row>
    <row r="16" spans="1:125" s="118" customFormat="1" ht="33" customHeight="1" thickBot="1">
      <c r="A16" s="22">
        <v>5</v>
      </c>
      <c r="B16" s="80" t="s">
        <v>487</v>
      </c>
      <c r="C16" s="80" t="s">
        <v>1167</v>
      </c>
      <c r="D16" s="80" t="s">
        <v>721</v>
      </c>
      <c r="E16" s="80" t="s">
        <v>722</v>
      </c>
      <c r="F16" s="103" t="s">
        <v>257</v>
      </c>
      <c r="G16" s="80" t="s">
        <v>1069</v>
      </c>
      <c r="H16" s="104">
        <v>44958</v>
      </c>
      <c r="I16" s="105">
        <v>204</v>
      </c>
      <c r="J16" s="106">
        <v>26</v>
      </c>
      <c r="K16" s="106">
        <v>2</v>
      </c>
      <c r="L16" s="106">
        <v>0</v>
      </c>
      <c r="M16" s="106">
        <v>0</v>
      </c>
      <c r="N16" s="106">
        <v>23.5</v>
      </c>
      <c r="O16" s="106">
        <v>0.5</v>
      </c>
      <c r="P16" s="106">
        <v>0</v>
      </c>
      <c r="Q16" s="106">
        <v>0</v>
      </c>
      <c r="R16" s="106">
        <v>0.5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3.9230769230769229</v>
      </c>
      <c r="AF16" s="108">
        <v>0</v>
      </c>
      <c r="AG16" s="108">
        <v>184.38461538461539</v>
      </c>
      <c r="AH16" s="108">
        <v>188.30769230769232</v>
      </c>
      <c r="AI16" s="107"/>
      <c r="AJ16" s="107">
        <v>188.30769230769232</v>
      </c>
      <c r="AK16" s="107"/>
      <c r="AL16" s="109">
        <v>10</v>
      </c>
      <c r="AM16" s="107">
        <v>6.3269230769230766</v>
      </c>
      <c r="AN16" s="107">
        <v>0</v>
      </c>
      <c r="AO16" s="107">
        <v>0</v>
      </c>
      <c r="AP16" s="107">
        <v>0</v>
      </c>
      <c r="AQ16" s="107">
        <v>0</v>
      </c>
      <c r="AR16" s="107">
        <v>13.557692307692307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211.86538461538464</v>
      </c>
      <c r="AY16" s="108"/>
      <c r="AZ16" s="110">
        <v>44958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6</v>
      </c>
      <c r="BF16" s="117"/>
      <c r="BG16" s="117"/>
      <c r="BH16" s="108">
        <v>0</v>
      </c>
      <c r="BI16" s="108">
        <v>217.87</v>
      </c>
      <c r="BJ16" s="108"/>
      <c r="BK16" s="111">
        <v>0</v>
      </c>
      <c r="BL16" s="111">
        <v>0</v>
      </c>
      <c r="BM16" s="108">
        <v>0</v>
      </c>
      <c r="BN16" s="108">
        <v>213.25975372625425</v>
      </c>
      <c r="BO16" s="189">
        <v>894574.22</v>
      </c>
      <c r="BP16" s="112">
        <v>0</v>
      </c>
      <c r="BQ16" s="189">
        <v>875644.54879999999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12.25</v>
      </c>
      <c r="BY16" s="117"/>
      <c r="BZ16" s="117">
        <v>102</v>
      </c>
      <c r="CA16" s="117"/>
      <c r="CB16" s="202">
        <v>4.5999999999999996</v>
      </c>
      <c r="CC16" s="117">
        <v>1</v>
      </c>
      <c r="CD16" s="108">
        <v>122.52</v>
      </c>
      <c r="CE16" s="114">
        <v>122</v>
      </c>
      <c r="CF16" s="115">
        <v>2100</v>
      </c>
      <c r="CG16" s="116"/>
      <c r="CI16" s="119">
        <v>1</v>
      </c>
      <c r="CJ16" s="119">
        <v>0</v>
      </c>
      <c r="CK16" s="119">
        <v>1</v>
      </c>
      <c r="CL16" s="119">
        <v>0</v>
      </c>
      <c r="CM16" s="119">
        <v>0</v>
      </c>
      <c r="CN16" s="119">
        <v>2</v>
      </c>
      <c r="CO16" s="119">
        <v>1</v>
      </c>
      <c r="CP16" s="119">
        <v>0</v>
      </c>
      <c r="CQ16" s="119">
        <v>0</v>
      </c>
      <c r="CR16" s="119">
        <v>1</v>
      </c>
      <c r="CT16" s="127">
        <v>0</v>
      </c>
      <c r="CU16" s="128"/>
      <c r="CV16" s="129">
        <v>0</v>
      </c>
      <c r="CW16" s="129" t="s">
        <v>527</v>
      </c>
      <c r="CX16" s="129">
        <v>0.5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13.557692307692307</v>
      </c>
      <c r="DL16" s="118">
        <v>0</v>
      </c>
      <c r="DM16" s="118">
        <v>0</v>
      </c>
      <c r="DO16" s="197">
        <v>0</v>
      </c>
      <c r="DP16" s="197">
        <v>0</v>
      </c>
      <c r="DQ16" s="198">
        <v>230.12</v>
      </c>
      <c r="DR16" s="197">
        <v>946483.56</v>
      </c>
      <c r="DS16" s="197">
        <v>946483.56</v>
      </c>
      <c r="DT16" s="200">
        <v>4.5999999999999996</v>
      </c>
      <c r="DU16" s="118">
        <v>18929.671200000001</v>
      </c>
    </row>
    <row r="17" spans="1:125" s="118" customFormat="1" ht="33" customHeight="1" thickBot="1">
      <c r="A17" s="22">
        <v>6</v>
      </c>
      <c r="B17" s="80" t="s">
        <v>488</v>
      </c>
      <c r="C17" s="80">
        <v>0</v>
      </c>
      <c r="D17" s="80" t="s">
        <v>865</v>
      </c>
      <c r="E17" s="80" t="s">
        <v>866</v>
      </c>
      <c r="F17" s="103" t="s">
        <v>257</v>
      </c>
      <c r="G17" s="80" t="s">
        <v>1069</v>
      </c>
      <c r="H17" s="104">
        <v>45120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204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7</v>
      </c>
      <c r="AN17" s="107">
        <v>0</v>
      </c>
      <c r="AO17" s="107">
        <v>0</v>
      </c>
      <c r="AP17" s="107">
        <v>0</v>
      </c>
      <c r="AQ17" s="107">
        <v>0</v>
      </c>
      <c r="AR17" s="107">
        <v>14.999999999999998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229</v>
      </c>
      <c r="AY17" s="108"/>
      <c r="AZ17" s="110">
        <v>45120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6</v>
      </c>
      <c r="BF17" s="117"/>
      <c r="BG17" s="117"/>
      <c r="BH17" s="108">
        <v>0</v>
      </c>
      <c r="BI17" s="108">
        <v>235</v>
      </c>
      <c r="BJ17" s="108"/>
      <c r="BK17" s="111">
        <v>0</v>
      </c>
      <c r="BL17" s="111">
        <v>0</v>
      </c>
      <c r="BM17" s="108">
        <v>0</v>
      </c>
      <c r="BN17" s="108">
        <v>230.02152703360935</v>
      </c>
      <c r="BO17" s="189">
        <v>964910</v>
      </c>
      <c r="BP17" s="112">
        <v>0</v>
      </c>
      <c r="BQ17" s="189">
        <v>944468.39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0</v>
      </c>
      <c r="BX17" s="117">
        <v>13.5</v>
      </c>
      <c r="BY17" s="117"/>
      <c r="BZ17" s="117">
        <v>102</v>
      </c>
      <c r="CA17" s="117"/>
      <c r="CB17" s="202">
        <v>4.97</v>
      </c>
      <c r="CC17" s="117">
        <v>1</v>
      </c>
      <c r="CD17" s="108">
        <v>140.53</v>
      </c>
      <c r="CE17" s="114">
        <v>140</v>
      </c>
      <c r="CF17" s="115">
        <v>2100</v>
      </c>
      <c r="CG17" s="116"/>
      <c r="CI17" s="119">
        <v>1</v>
      </c>
      <c r="CJ17" s="119">
        <v>0</v>
      </c>
      <c r="CK17" s="119">
        <v>2</v>
      </c>
      <c r="CL17" s="119">
        <v>0</v>
      </c>
      <c r="CM17" s="119">
        <v>0</v>
      </c>
      <c r="CN17" s="119">
        <v>0</v>
      </c>
      <c r="CO17" s="119">
        <v>1</v>
      </c>
      <c r="CP17" s="119">
        <v>0</v>
      </c>
      <c r="CQ17" s="119">
        <v>0</v>
      </c>
      <c r="CR17" s="119">
        <v>1</v>
      </c>
      <c r="CT17" s="127">
        <v>0</v>
      </c>
      <c r="CU17" s="128"/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14.999999999999998</v>
      </c>
      <c r="DL17" s="118">
        <v>0</v>
      </c>
      <c r="DM17" s="118">
        <v>0</v>
      </c>
      <c r="DO17" s="197">
        <v>0</v>
      </c>
      <c r="DP17" s="197">
        <v>0</v>
      </c>
      <c r="DQ17" s="198">
        <v>248.5</v>
      </c>
      <c r="DR17" s="197">
        <v>1022080.5</v>
      </c>
      <c r="DS17" s="197">
        <v>1022080.5</v>
      </c>
      <c r="DT17" s="200">
        <v>4.97</v>
      </c>
      <c r="DU17" s="118">
        <v>20441.61</v>
      </c>
    </row>
    <row r="18" spans="1:125" s="118" customFormat="1" ht="33" customHeight="1" thickBot="1">
      <c r="A18" s="22">
        <v>7</v>
      </c>
      <c r="B18" s="80" t="s">
        <v>489</v>
      </c>
      <c r="C18" s="80" t="s">
        <v>1244</v>
      </c>
      <c r="D18" s="80" t="s">
        <v>889</v>
      </c>
      <c r="E18" s="80" t="s">
        <v>890</v>
      </c>
      <c r="F18" s="103" t="s">
        <v>257</v>
      </c>
      <c r="G18" s="80" t="s">
        <v>1069</v>
      </c>
      <c r="H18" s="104">
        <v>45154</v>
      </c>
      <c r="I18" s="105">
        <v>204</v>
      </c>
      <c r="J18" s="106">
        <v>26</v>
      </c>
      <c r="K18" s="106">
        <v>0.5</v>
      </c>
      <c r="L18" s="106">
        <v>0</v>
      </c>
      <c r="M18" s="106">
        <v>0</v>
      </c>
      <c r="N18" s="106">
        <v>25.5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200.07692307692307</v>
      </c>
      <c r="AH18" s="108">
        <v>200.07692307692307</v>
      </c>
      <c r="AI18" s="107"/>
      <c r="AJ18" s="107">
        <v>200.07692307692307</v>
      </c>
      <c r="AK18" s="107"/>
      <c r="AL18" s="109">
        <v>10</v>
      </c>
      <c r="AM18" s="107">
        <v>6.865384615384615</v>
      </c>
      <c r="AN18" s="107">
        <v>0</v>
      </c>
      <c r="AO18" s="107">
        <v>0</v>
      </c>
      <c r="AP18" s="107">
        <v>0</v>
      </c>
      <c r="AQ18" s="107">
        <v>0</v>
      </c>
      <c r="AR18" s="107">
        <v>14.71153846153846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224.78846153846152</v>
      </c>
      <c r="AY18" s="108"/>
      <c r="AZ18" s="110">
        <v>45154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3</v>
      </c>
      <c r="BF18" s="117"/>
      <c r="BG18" s="117"/>
      <c r="BH18" s="108">
        <v>12</v>
      </c>
      <c r="BI18" s="108">
        <v>239.79</v>
      </c>
      <c r="BJ18" s="108"/>
      <c r="BK18" s="111" t="s">
        <v>525</v>
      </c>
      <c r="BL18" s="111">
        <v>0</v>
      </c>
      <c r="BM18" s="108">
        <v>37.5</v>
      </c>
      <c r="BN18" s="108">
        <v>197.4411655163176</v>
      </c>
      <c r="BO18" s="189">
        <v>984577.74</v>
      </c>
      <c r="BP18" s="112">
        <v>150000</v>
      </c>
      <c r="BQ18" s="189">
        <v>810693.42561000003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37.311500000000002</v>
      </c>
      <c r="BX18" s="117">
        <v>13.25</v>
      </c>
      <c r="BY18" s="117"/>
      <c r="BZ18" s="117">
        <v>98.08</v>
      </c>
      <c r="CA18" s="117"/>
      <c r="CB18" s="202">
        <v>5.8</v>
      </c>
      <c r="CC18" s="117">
        <v>1</v>
      </c>
      <c r="CD18" s="108">
        <v>185.47</v>
      </c>
      <c r="CE18" s="114">
        <v>185</v>
      </c>
      <c r="CF18" s="115">
        <v>1900</v>
      </c>
      <c r="CG18" s="116"/>
      <c r="CI18" s="119">
        <v>1</v>
      </c>
      <c r="CJ18" s="119">
        <v>1</v>
      </c>
      <c r="CK18" s="119">
        <v>1</v>
      </c>
      <c r="CL18" s="119">
        <v>1</v>
      </c>
      <c r="CM18" s="119">
        <v>1</v>
      </c>
      <c r="CN18" s="119">
        <v>0</v>
      </c>
      <c r="CO18" s="119">
        <v>0</v>
      </c>
      <c r="CP18" s="119">
        <v>1</v>
      </c>
      <c r="CQ18" s="119">
        <v>1</v>
      </c>
      <c r="CR18" s="119">
        <v>4</v>
      </c>
      <c r="CT18" s="127">
        <v>0</v>
      </c>
      <c r="CU18" s="128"/>
      <c r="CV18" s="129">
        <v>0</v>
      </c>
      <c r="CW18" s="129" t="s">
        <v>524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0</v>
      </c>
      <c r="DI18" s="80">
        <v>0</v>
      </c>
      <c r="DJ18" s="80">
        <v>0</v>
      </c>
      <c r="DK18" s="191">
        <v>14.71153846153846</v>
      </c>
      <c r="DL18" s="118">
        <v>0</v>
      </c>
      <c r="DM18" s="118">
        <v>0</v>
      </c>
      <c r="DO18" s="197">
        <v>0</v>
      </c>
      <c r="DP18" s="197">
        <v>0</v>
      </c>
      <c r="DQ18" s="198">
        <v>290.35149999999999</v>
      </c>
      <c r="DR18" s="197">
        <v>1194215.7194999999</v>
      </c>
      <c r="DS18" s="197">
        <v>1194215.7194999999</v>
      </c>
      <c r="DT18" s="200">
        <v>5.8</v>
      </c>
      <c r="DU18" s="118">
        <v>23884.31439</v>
      </c>
    </row>
    <row r="19" spans="1:125" s="118" customFormat="1" ht="33" customHeight="1" thickBot="1">
      <c r="A19" s="22">
        <v>8</v>
      </c>
      <c r="B19" s="80" t="s">
        <v>490</v>
      </c>
      <c r="C19" s="80" t="s">
        <v>1270</v>
      </c>
      <c r="D19" s="80" t="s">
        <v>951</v>
      </c>
      <c r="E19" s="80" t="s">
        <v>952</v>
      </c>
      <c r="F19" s="103" t="s">
        <v>257</v>
      </c>
      <c r="G19" s="80" t="s">
        <v>1069</v>
      </c>
      <c r="H19" s="104">
        <v>45323</v>
      </c>
      <c r="I19" s="105">
        <v>204</v>
      </c>
      <c r="J19" s="106">
        <v>26</v>
      </c>
      <c r="K19" s="106">
        <v>3</v>
      </c>
      <c r="L19" s="106">
        <v>0</v>
      </c>
      <c r="M19" s="106">
        <v>0</v>
      </c>
      <c r="N19" s="106">
        <v>22</v>
      </c>
      <c r="O19" s="106">
        <v>1</v>
      </c>
      <c r="P19" s="106">
        <v>0</v>
      </c>
      <c r="Q19" s="106">
        <v>0</v>
      </c>
      <c r="R19" s="106">
        <v>1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7.8461538461538458</v>
      </c>
      <c r="AF19" s="108">
        <v>0</v>
      </c>
      <c r="AG19" s="108">
        <v>172.61538461538461</v>
      </c>
      <c r="AH19" s="108">
        <v>180.46153846153845</v>
      </c>
      <c r="AI19" s="107"/>
      <c r="AJ19" s="107">
        <v>180.46153846153845</v>
      </c>
      <c r="AK19" s="107"/>
      <c r="AL19" s="109">
        <v>10</v>
      </c>
      <c r="AM19" s="107">
        <v>5.9230769230769225</v>
      </c>
      <c r="AN19" s="107">
        <v>0</v>
      </c>
      <c r="AO19" s="107">
        <v>0</v>
      </c>
      <c r="AP19" s="107">
        <v>0</v>
      </c>
      <c r="AQ19" s="107">
        <v>0</v>
      </c>
      <c r="AR19" s="107">
        <v>12.692307692307692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203.15384615384613</v>
      </c>
      <c r="AY19" s="108"/>
      <c r="AZ19" s="110">
        <v>45323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0</v>
      </c>
      <c r="BF19" s="117"/>
      <c r="BG19" s="117"/>
      <c r="BH19" s="108">
        <v>12</v>
      </c>
      <c r="BI19" s="108">
        <v>215.15</v>
      </c>
      <c r="BJ19" s="108"/>
      <c r="BK19" s="111">
        <v>1</v>
      </c>
      <c r="BL19" s="111">
        <v>0</v>
      </c>
      <c r="BM19" s="108">
        <v>37.5</v>
      </c>
      <c r="BN19" s="108">
        <v>174.07736751095956</v>
      </c>
      <c r="BO19" s="189">
        <v>883405.9</v>
      </c>
      <c r="BP19" s="112">
        <v>150000</v>
      </c>
      <c r="BQ19" s="189">
        <v>714761.67099999997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11.5</v>
      </c>
      <c r="BY19" s="117"/>
      <c r="BZ19" s="117">
        <v>86.31</v>
      </c>
      <c r="CA19" s="117"/>
      <c r="CB19" s="202">
        <v>4.53</v>
      </c>
      <c r="CC19" s="117">
        <v>1</v>
      </c>
      <c r="CD19" s="108">
        <v>134.81</v>
      </c>
      <c r="CE19" s="114">
        <v>134</v>
      </c>
      <c r="CF19" s="115">
        <v>3200</v>
      </c>
      <c r="CG19" s="116"/>
      <c r="CI19" s="119">
        <v>1</v>
      </c>
      <c r="CJ19" s="119">
        <v>0</v>
      </c>
      <c r="CK19" s="119">
        <v>1</v>
      </c>
      <c r="CL19" s="119">
        <v>1</v>
      </c>
      <c r="CM19" s="119">
        <v>0</v>
      </c>
      <c r="CN19" s="119">
        <v>4</v>
      </c>
      <c r="CO19" s="119">
        <v>1</v>
      </c>
      <c r="CP19" s="119">
        <v>1</v>
      </c>
      <c r="CQ19" s="119">
        <v>0</v>
      </c>
      <c r="CR19" s="119">
        <v>2</v>
      </c>
      <c r="CT19" s="127">
        <v>0</v>
      </c>
      <c r="CU19" s="128"/>
      <c r="CV19" s="129">
        <v>0</v>
      </c>
      <c r="CW19" s="129" t="s">
        <v>526</v>
      </c>
      <c r="CX19" s="129">
        <v>1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0</v>
      </c>
      <c r="DI19" s="80">
        <v>0</v>
      </c>
      <c r="DJ19" s="80">
        <v>0</v>
      </c>
      <c r="DK19" s="191">
        <v>12.692307692307692</v>
      </c>
      <c r="DL19" s="118">
        <v>0</v>
      </c>
      <c r="DM19" s="118">
        <v>0</v>
      </c>
      <c r="DO19" s="197">
        <v>0</v>
      </c>
      <c r="DP19" s="197">
        <v>0</v>
      </c>
      <c r="DQ19" s="198">
        <v>226.65</v>
      </c>
      <c r="DR19" s="197">
        <v>932211.45000000007</v>
      </c>
      <c r="DS19" s="197">
        <v>932211.45000000007</v>
      </c>
      <c r="DT19" s="200">
        <v>4.53</v>
      </c>
      <c r="DU19" s="118">
        <v>18644.229000000003</v>
      </c>
    </row>
    <row r="20" spans="1:125" s="124" customFormat="1" ht="38.25" customHeight="1" thickBot="1">
      <c r="A20" s="120"/>
      <c r="B20" s="121"/>
      <c r="C20" s="121"/>
      <c r="D20" s="122"/>
      <c r="E20" s="122"/>
      <c r="F20" s="123"/>
      <c r="G20" s="123"/>
      <c r="H20" s="123"/>
      <c r="I20" s="123"/>
      <c r="J20" s="123"/>
      <c r="K20" s="5">
        <f>SUM(K12:K19)</f>
        <v>6.5</v>
      </c>
      <c r="L20" s="5">
        <f>SUM(L12:L19)</f>
        <v>0</v>
      </c>
      <c r="M20" s="5">
        <f>SUM(M12:M19)</f>
        <v>0</v>
      </c>
      <c r="N20" s="5"/>
      <c r="O20" s="5">
        <f>SUM(O12:O19)</f>
        <v>5.5</v>
      </c>
      <c r="P20" s="5">
        <f>SUM(P12:P19)</f>
        <v>0</v>
      </c>
      <c r="Q20" s="5"/>
      <c r="R20" s="5">
        <f>SUM(R12:R19)</f>
        <v>5.5</v>
      </c>
      <c r="S20" s="54">
        <f>SUM(S12:S19)</f>
        <v>0</v>
      </c>
      <c r="T20" s="5">
        <f>SUM(T12:T19)</f>
        <v>0</v>
      </c>
      <c r="U20" s="5">
        <f>SUM(U12:U19)</f>
        <v>0</v>
      </c>
      <c r="V20" s="5"/>
      <c r="W20" s="7">
        <f>SUM(W12:W19)</f>
        <v>0</v>
      </c>
      <c r="X20" s="7">
        <f>SUM(X12:X19)</f>
        <v>0</v>
      </c>
      <c r="Y20" s="5"/>
      <c r="Z20" s="7">
        <f>SUM(Z12:Z19)</f>
        <v>0</v>
      </c>
      <c r="AA20" s="36"/>
      <c r="AB20" s="7">
        <f>SUM(AB12:AB19)</f>
        <v>0</v>
      </c>
      <c r="AC20" s="7">
        <f>SUM(AC12:AC19)</f>
        <v>0</v>
      </c>
      <c r="AD20" s="7"/>
      <c r="AE20" s="7">
        <f t="shared" ref="AE20:AL20" si="0">SUM(AE12:AE19)</f>
        <v>43.153846153846153</v>
      </c>
      <c r="AF20" s="58">
        <f t="shared" si="0"/>
        <v>0</v>
      </c>
      <c r="AG20" s="58">
        <f t="shared" si="0"/>
        <v>1537.8461538461538</v>
      </c>
      <c r="AH20" s="58">
        <f t="shared" si="0"/>
        <v>1581</v>
      </c>
      <c r="AI20" s="58">
        <f t="shared" si="0"/>
        <v>0</v>
      </c>
      <c r="AJ20" s="58">
        <f t="shared" si="0"/>
        <v>1581</v>
      </c>
      <c r="AK20" s="58">
        <f t="shared" si="0"/>
        <v>0</v>
      </c>
      <c r="AL20" s="58">
        <f t="shared" si="0"/>
        <v>80</v>
      </c>
      <c r="AM20" s="58"/>
      <c r="AN20" s="58"/>
      <c r="AO20" s="58"/>
      <c r="AP20" s="58">
        <f t="shared" ref="AP13:AP20" si="1">7/26*S20</f>
        <v>0</v>
      </c>
      <c r="AQ20" s="58">
        <f t="shared" ref="AQ13:AQ20" si="2">7/26*M20</f>
        <v>0</v>
      </c>
      <c r="AR20" s="58">
        <f>SUM(AR12:AR19)</f>
        <v>113.07692307692308</v>
      </c>
      <c r="AS20" s="58">
        <f>10/26*S20</f>
        <v>0</v>
      </c>
      <c r="AT20" s="58">
        <f>10/26*M20</f>
        <v>0</v>
      </c>
      <c r="AU20" s="58"/>
      <c r="AV20" s="58">
        <f>10/26*N20</f>
        <v>0</v>
      </c>
      <c r="AW20" s="58">
        <f>10/26*O20</f>
        <v>2.1153846153846154</v>
      </c>
      <c r="AX20" s="58">
        <f>SUM(AX12:AX19)</f>
        <v>1774.0769230769229</v>
      </c>
      <c r="AY20" s="58">
        <f>SUM(AY12:AY19)</f>
        <v>0</v>
      </c>
      <c r="AZ20" s="58"/>
      <c r="BA20" s="58"/>
      <c r="BB20" s="58"/>
      <c r="BC20" s="58"/>
      <c r="BD20" s="58"/>
      <c r="BE20" s="58">
        <f t="shared" ref="BE20:BN20" si="3">SUM(BE12:BE19)</f>
        <v>54</v>
      </c>
      <c r="BF20" s="58">
        <f t="shared" si="3"/>
        <v>0</v>
      </c>
      <c r="BG20" s="58">
        <f t="shared" si="3"/>
        <v>0</v>
      </c>
      <c r="BH20" s="58">
        <f t="shared" si="3"/>
        <v>48</v>
      </c>
      <c r="BI20" s="58">
        <f t="shared" si="3"/>
        <v>1876.0700000000002</v>
      </c>
      <c r="BJ20" s="58">
        <f t="shared" si="3"/>
        <v>0</v>
      </c>
      <c r="BK20" s="60">
        <f t="shared" si="3"/>
        <v>3</v>
      </c>
      <c r="BL20" s="60">
        <f t="shared" si="3"/>
        <v>2</v>
      </c>
      <c r="BM20" s="58">
        <f t="shared" si="3"/>
        <v>225</v>
      </c>
      <c r="BN20" s="58">
        <f t="shared" si="3"/>
        <v>1614.4968757111542</v>
      </c>
      <c r="BO20" s="58"/>
      <c r="BP20" s="58"/>
      <c r="BQ20" s="58"/>
      <c r="BR20" s="58"/>
      <c r="BS20" s="58"/>
      <c r="BT20" s="58"/>
      <c r="BU20" s="58"/>
      <c r="BV20" s="58">
        <f t="shared" ref="BV20:CF20" si="4">SUM(BV12:BV19)</f>
        <v>0</v>
      </c>
      <c r="BW20" s="58">
        <f t="shared" si="4"/>
        <v>147.08799999999999</v>
      </c>
      <c r="BX20" s="58">
        <f t="shared" si="4"/>
        <v>102</v>
      </c>
      <c r="BY20" s="58">
        <f t="shared" si="4"/>
        <v>0</v>
      </c>
      <c r="BZ20" s="58">
        <f t="shared" si="4"/>
        <v>788.54</v>
      </c>
      <c r="CA20" s="58">
        <f t="shared" si="4"/>
        <v>0</v>
      </c>
      <c r="CB20" s="58">
        <f t="shared" si="4"/>
        <v>42.269999999999996</v>
      </c>
      <c r="CC20" s="58">
        <f t="shared" si="4"/>
        <v>8</v>
      </c>
      <c r="CD20" s="58">
        <f t="shared" si="4"/>
        <v>1286.3499999999999</v>
      </c>
      <c r="CE20" s="58">
        <f t="shared" si="4"/>
        <v>1282</v>
      </c>
      <c r="CF20" s="6">
        <f t="shared" si="4"/>
        <v>17300</v>
      </c>
      <c r="CG20" s="8"/>
      <c r="CI20" s="125">
        <f t="shared" ref="CI20:CR20" si="5">SUM(CI12:CI19)</f>
        <v>8</v>
      </c>
      <c r="CJ20" s="125">
        <f t="shared" si="5"/>
        <v>5</v>
      </c>
      <c r="CK20" s="125">
        <f t="shared" si="5"/>
        <v>9</v>
      </c>
      <c r="CL20" s="125">
        <f t="shared" si="5"/>
        <v>3</v>
      </c>
      <c r="CM20" s="125">
        <f t="shared" si="5"/>
        <v>2</v>
      </c>
      <c r="CN20" s="125">
        <f t="shared" si="5"/>
        <v>12</v>
      </c>
      <c r="CO20" s="126">
        <f t="shared" si="5"/>
        <v>5</v>
      </c>
      <c r="CP20" s="126">
        <f t="shared" si="5"/>
        <v>3</v>
      </c>
      <c r="CQ20" s="125">
        <f t="shared" si="5"/>
        <v>4</v>
      </c>
      <c r="CR20" s="125">
        <f t="shared" si="5"/>
        <v>23</v>
      </c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8"/>
      <c r="DF20" s="138"/>
      <c r="DH20" s="188"/>
      <c r="DI20" s="188"/>
      <c r="DJ20" s="188"/>
    </row>
    <row r="21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20:AW20 AS1:AW10"/>
    <dataValidation allowBlank="1" showInputMessage="1" showErrorMessage="1" prompt="សំរាប់តែអ្នកចូលតែប៉ុណ្ណោះ!!!" sqref="DC12:DE19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29"/>
  <sheetViews>
    <sheetView view="pageBreakPreview" zoomScale="80" zoomScaleNormal="90" zoomScaleSheetLayoutView="80" workbookViewId="0">
      <pane xSplit="19" ySplit="11" topLeftCell="AX12" activePane="bottomRight" state="frozen"/>
      <selection activeCell="A4" sqref="A4:CG5"/>
      <selection pane="topRight" activeCell="A4" sqref="A4:CG5"/>
      <selection pane="bottomLeft" activeCell="A4" sqref="A4:CG5"/>
      <selection pane="bottomRight" activeCell="D27" sqref="D27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271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491</v>
      </c>
      <c r="C12" s="80" t="s">
        <v>1096</v>
      </c>
      <c r="D12" s="80" t="s">
        <v>579</v>
      </c>
      <c r="E12" s="80" t="s">
        <v>580</v>
      </c>
      <c r="F12" s="103" t="s">
        <v>258</v>
      </c>
      <c r="G12" s="80" t="s">
        <v>1069</v>
      </c>
      <c r="H12" s="104">
        <v>44683</v>
      </c>
      <c r="I12" s="105">
        <v>204</v>
      </c>
      <c r="J12" s="106">
        <v>26</v>
      </c>
      <c r="K12" s="106">
        <v>1</v>
      </c>
      <c r="L12" s="106">
        <v>0</v>
      </c>
      <c r="M12" s="106">
        <v>0</v>
      </c>
      <c r="N12" s="106">
        <v>25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196.15384615384613</v>
      </c>
      <c r="AH12" s="108">
        <v>196.15384615384613</v>
      </c>
      <c r="AI12" s="107"/>
      <c r="AJ12" s="107">
        <v>196.15384615384613</v>
      </c>
      <c r="AK12" s="107"/>
      <c r="AL12" s="109">
        <v>10</v>
      </c>
      <c r="AM12" s="107">
        <v>6.7307692307692308</v>
      </c>
      <c r="AN12" s="107">
        <v>0</v>
      </c>
      <c r="AO12" s="107">
        <v>0</v>
      </c>
      <c r="AP12" s="107">
        <v>0</v>
      </c>
      <c r="AQ12" s="107">
        <v>0</v>
      </c>
      <c r="AR12" s="107">
        <v>14.423076923076922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220.57692307692307</v>
      </c>
      <c r="AY12" s="108"/>
      <c r="AZ12" s="110">
        <v>44683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12</v>
      </c>
      <c r="BF12" s="117"/>
      <c r="BG12" s="117"/>
      <c r="BH12" s="108">
        <v>0</v>
      </c>
      <c r="BI12" s="108">
        <v>232.58</v>
      </c>
      <c r="BJ12" s="108"/>
      <c r="BK12" s="111">
        <v>1</v>
      </c>
      <c r="BL12" s="111">
        <v>4</v>
      </c>
      <c r="BM12" s="108">
        <v>187.5</v>
      </c>
      <c r="BN12" s="108">
        <v>44.278475109595739</v>
      </c>
      <c r="BO12" s="189">
        <v>954973.4800000001</v>
      </c>
      <c r="BP12" s="112">
        <v>750000</v>
      </c>
      <c r="BQ12" s="189">
        <v>181807.4188000001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36.04</v>
      </c>
      <c r="BX12" s="117">
        <v>13</v>
      </c>
      <c r="BY12" s="117"/>
      <c r="BZ12" s="117">
        <v>98.08</v>
      </c>
      <c r="CA12" s="117"/>
      <c r="CB12" s="202">
        <v>5.63</v>
      </c>
      <c r="CC12" s="117">
        <v>1</v>
      </c>
      <c r="CD12" s="108">
        <v>176.91</v>
      </c>
      <c r="CE12" s="114">
        <v>176</v>
      </c>
      <c r="CF12" s="115">
        <v>3600</v>
      </c>
      <c r="CG12" s="116"/>
      <c r="CI12" s="119">
        <v>1</v>
      </c>
      <c r="CJ12" s="119">
        <v>1</v>
      </c>
      <c r="CK12" s="119">
        <v>1</v>
      </c>
      <c r="CL12" s="119">
        <v>0</v>
      </c>
      <c r="CM12" s="119">
        <v>1</v>
      </c>
      <c r="CN12" s="119">
        <v>1</v>
      </c>
      <c r="CO12" s="119">
        <v>1</v>
      </c>
      <c r="CP12" s="119">
        <v>1</v>
      </c>
      <c r="CQ12" s="119">
        <v>1</v>
      </c>
      <c r="CR12" s="119">
        <v>1</v>
      </c>
      <c r="CT12" s="127">
        <v>0</v>
      </c>
      <c r="CU12" s="128"/>
      <c r="CV12" s="129">
        <v>0</v>
      </c>
      <c r="CW12" s="129">
        <v>1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14.423076923076922</v>
      </c>
      <c r="DL12" s="118">
        <v>0</v>
      </c>
      <c r="DM12" s="118">
        <v>0</v>
      </c>
      <c r="DO12" s="197">
        <v>0</v>
      </c>
      <c r="DP12" s="197">
        <v>0</v>
      </c>
      <c r="DQ12" s="198">
        <v>281.62</v>
      </c>
      <c r="DR12" s="197">
        <v>1158303.06</v>
      </c>
      <c r="DS12" s="197">
        <v>1158303.06</v>
      </c>
      <c r="DT12" s="200">
        <v>5.63</v>
      </c>
      <c r="DU12" s="118">
        <v>23166.0612</v>
      </c>
    </row>
    <row r="13" spans="1:125" s="118" customFormat="1" ht="33" customHeight="1" thickBot="1">
      <c r="A13" s="22">
        <v>2</v>
      </c>
      <c r="B13" s="80" t="s">
        <v>492</v>
      </c>
      <c r="C13" s="80" t="s">
        <v>1120</v>
      </c>
      <c r="D13" s="80" t="s">
        <v>627</v>
      </c>
      <c r="E13" s="80" t="s">
        <v>628</v>
      </c>
      <c r="F13" s="103" t="s">
        <v>258</v>
      </c>
      <c r="G13" s="80" t="s">
        <v>1069</v>
      </c>
      <c r="H13" s="104">
        <v>44774</v>
      </c>
      <c r="I13" s="105">
        <v>204</v>
      </c>
      <c r="J13" s="106">
        <v>26</v>
      </c>
      <c r="K13" s="106">
        <v>0.5</v>
      </c>
      <c r="L13" s="106">
        <v>0</v>
      </c>
      <c r="M13" s="106">
        <v>0</v>
      </c>
      <c r="N13" s="106">
        <v>22</v>
      </c>
      <c r="O13" s="106">
        <v>3.5</v>
      </c>
      <c r="P13" s="106">
        <v>0</v>
      </c>
      <c r="Q13" s="106">
        <v>0</v>
      </c>
      <c r="R13" s="106">
        <v>3.5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27.46153846153846</v>
      </c>
      <c r="AF13" s="108">
        <v>0</v>
      </c>
      <c r="AG13" s="108">
        <v>172.61538461538461</v>
      </c>
      <c r="AH13" s="108">
        <v>200.07692307692307</v>
      </c>
      <c r="AI13" s="107"/>
      <c r="AJ13" s="107">
        <v>200.07692307692307</v>
      </c>
      <c r="AK13" s="107"/>
      <c r="AL13" s="109">
        <v>10</v>
      </c>
      <c r="AM13" s="107">
        <v>5.9230769230769225</v>
      </c>
      <c r="AN13" s="107">
        <v>0</v>
      </c>
      <c r="AO13" s="107">
        <v>0</v>
      </c>
      <c r="AP13" s="107">
        <v>0</v>
      </c>
      <c r="AQ13" s="107">
        <v>0</v>
      </c>
      <c r="AR13" s="107">
        <v>12.692307692307692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222.76923076923075</v>
      </c>
      <c r="AY13" s="108"/>
      <c r="AZ13" s="110">
        <v>44774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9</v>
      </c>
      <c r="BF13" s="117"/>
      <c r="BG13" s="117"/>
      <c r="BH13" s="108">
        <v>0</v>
      </c>
      <c r="BI13" s="108">
        <v>231.77</v>
      </c>
      <c r="BJ13" s="108"/>
      <c r="BK13" s="111">
        <v>1</v>
      </c>
      <c r="BL13" s="111">
        <v>0</v>
      </c>
      <c r="BM13" s="108">
        <v>37.5</v>
      </c>
      <c r="BN13" s="108">
        <v>189.61857148563081</v>
      </c>
      <c r="BO13" s="189">
        <v>951647.62</v>
      </c>
      <c r="BP13" s="112">
        <v>150000</v>
      </c>
      <c r="BQ13" s="189">
        <v>778573.85452000005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37.228000000000002</v>
      </c>
      <c r="BX13" s="117">
        <v>11.5</v>
      </c>
      <c r="BY13" s="117"/>
      <c r="BZ13" s="117">
        <v>98.08</v>
      </c>
      <c r="CA13" s="117"/>
      <c r="CB13" s="202">
        <v>5.6</v>
      </c>
      <c r="CC13" s="117">
        <v>1</v>
      </c>
      <c r="CD13" s="108">
        <v>175.82</v>
      </c>
      <c r="CE13" s="114">
        <v>175</v>
      </c>
      <c r="CF13" s="115">
        <v>3300</v>
      </c>
      <c r="CG13" s="116"/>
      <c r="CI13" s="119">
        <v>1</v>
      </c>
      <c r="CJ13" s="119">
        <v>1</v>
      </c>
      <c r="CK13" s="119">
        <v>1</v>
      </c>
      <c r="CL13" s="119">
        <v>0</v>
      </c>
      <c r="CM13" s="119">
        <v>1</v>
      </c>
      <c r="CN13" s="119">
        <v>0</v>
      </c>
      <c r="CO13" s="119">
        <v>1</v>
      </c>
      <c r="CP13" s="119">
        <v>1</v>
      </c>
      <c r="CQ13" s="119">
        <v>0</v>
      </c>
      <c r="CR13" s="119">
        <v>3</v>
      </c>
      <c r="CT13" s="127">
        <v>0</v>
      </c>
      <c r="CU13" s="128"/>
      <c r="CV13" s="129">
        <v>0</v>
      </c>
      <c r="CW13" s="129">
        <v>0.5</v>
      </c>
      <c r="CX13" s="129">
        <v>3.5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12.692307692307692</v>
      </c>
      <c r="DL13" s="118">
        <v>0</v>
      </c>
      <c r="DM13" s="118">
        <v>0</v>
      </c>
      <c r="DO13" s="197">
        <v>0</v>
      </c>
      <c r="DP13" s="197">
        <v>0</v>
      </c>
      <c r="DQ13" s="198">
        <v>280.49799999999999</v>
      </c>
      <c r="DR13" s="197">
        <v>1153688.274</v>
      </c>
      <c r="DS13" s="197">
        <v>1153688.274</v>
      </c>
      <c r="DT13" s="200">
        <v>5.6</v>
      </c>
      <c r="DU13" s="118">
        <v>23073.765479999998</v>
      </c>
    </row>
    <row r="14" spans="1:125" s="118" customFormat="1" ht="33" customHeight="1" thickBot="1">
      <c r="A14" s="22">
        <v>3</v>
      </c>
      <c r="B14" s="80" t="s">
        <v>493</v>
      </c>
      <c r="C14" s="80" t="s">
        <v>1125</v>
      </c>
      <c r="D14" s="80" t="s">
        <v>637</v>
      </c>
      <c r="E14" s="80" t="s">
        <v>638</v>
      </c>
      <c r="F14" s="103" t="s">
        <v>258</v>
      </c>
      <c r="G14" s="80" t="s">
        <v>1069</v>
      </c>
      <c r="H14" s="104">
        <v>44783</v>
      </c>
      <c r="I14" s="105">
        <v>204</v>
      </c>
      <c r="J14" s="106">
        <v>26</v>
      </c>
      <c r="K14" s="106">
        <v>0.5</v>
      </c>
      <c r="L14" s="106">
        <v>0</v>
      </c>
      <c r="M14" s="106">
        <v>0</v>
      </c>
      <c r="N14" s="106">
        <v>24.5</v>
      </c>
      <c r="O14" s="106">
        <v>1</v>
      </c>
      <c r="P14" s="106">
        <v>0</v>
      </c>
      <c r="Q14" s="106">
        <v>0</v>
      </c>
      <c r="R14" s="106">
        <v>1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7.8461538461538458</v>
      </c>
      <c r="AF14" s="108">
        <v>0</v>
      </c>
      <c r="AG14" s="108">
        <v>192.23076923076923</v>
      </c>
      <c r="AH14" s="108">
        <v>200.07692307692307</v>
      </c>
      <c r="AI14" s="107"/>
      <c r="AJ14" s="107">
        <v>200.07692307692307</v>
      </c>
      <c r="AK14" s="107"/>
      <c r="AL14" s="109">
        <v>10</v>
      </c>
      <c r="AM14" s="107">
        <v>6.5961538461538458</v>
      </c>
      <c r="AN14" s="107">
        <v>0</v>
      </c>
      <c r="AO14" s="107">
        <v>0</v>
      </c>
      <c r="AP14" s="107">
        <v>0</v>
      </c>
      <c r="AQ14" s="107">
        <v>0</v>
      </c>
      <c r="AR14" s="107">
        <v>14.134615384615383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224.21153846153845</v>
      </c>
      <c r="AY14" s="108"/>
      <c r="AZ14" s="110">
        <v>44783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9</v>
      </c>
      <c r="BF14" s="117"/>
      <c r="BG14" s="117"/>
      <c r="BH14" s="108">
        <v>0</v>
      </c>
      <c r="BI14" s="108">
        <v>233.21</v>
      </c>
      <c r="BJ14" s="108"/>
      <c r="BK14" s="111">
        <v>0</v>
      </c>
      <c r="BL14" s="111">
        <v>0</v>
      </c>
      <c r="BM14" s="108">
        <v>0</v>
      </c>
      <c r="BN14" s="108">
        <v>228.28241363857768</v>
      </c>
      <c r="BO14" s="189">
        <v>957560.26</v>
      </c>
      <c r="BP14" s="112">
        <v>0</v>
      </c>
      <c r="BQ14" s="189">
        <v>937327.59039999999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12.75</v>
      </c>
      <c r="BY14" s="117"/>
      <c r="BZ14" s="117">
        <v>98.08</v>
      </c>
      <c r="CA14" s="117"/>
      <c r="CB14" s="202">
        <v>4.91</v>
      </c>
      <c r="CC14" s="117">
        <v>1</v>
      </c>
      <c r="CD14" s="108">
        <v>141.97</v>
      </c>
      <c r="CE14" s="114">
        <v>141</v>
      </c>
      <c r="CF14" s="115">
        <v>3900</v>
      </c>
      <c r="CG14" s="116"/>
      <c r="CI14" s="119">
        <v>1</v>
      </c>
      <c r="CJ14" s="119">
        <v>0</v>
      </c>
      <c r="CK14" s="119">
        <v>2</v>
      </c>
      <c r="CL14" s="119">
        <v>0</v>
      </c>
      <c r="CM14" s="119">
        <v>0</v>
      </c>
      <c r="CN14" s="119">
        <v>1</v>
      </c>
      <c r="CO14" s="119">
        <v>1</v>
      </c>
      <c r="CP14" s="119">
        <v>1</v>
      </c>
      <c r="CQ14" s="119">
        <v>1</v>
      </c>
      <c r="CR14" s="119">
        <v>4</v>
      </c>
      <c r="CT14" s="127">
        <v>0</v>
      </c>
      <c r="CU14" s="128"/>
      <c r="CV14" s="129">
        <v>0</v>
      </c>
      <c r="CW14" s="129">
        <v>0.5</v>
      </c>
      <c r="CX14" s="129">
        <v>1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14.134615384615383</v>
      </c>
      <c r="DL14" s="118">
        <v>0</v>
      </c>
      <c r="DM14" s="118">
        <v>0</v>
      </c>
      <c r="DO14" s="197">
        <v>0</v>
      </c>
      <c r="DP14" s="197">
        <v>0</v>
      </c>
      <c r="DQ14" s="198">
        <v>245.96</v>
      </c>
      <c r="DR14" s="197">
        <v>1011633.48</v>
      </c>
      <c r="DS14" s="197">
        <v>1011633.48</v>
      </c>
      <c r="DT14" s="200">
        <v>4.91</v>
      </c>
      <c r="DU14" s="118">
        <v>20232.669600000001</v>
      </c>
    </row>
    <row r="15" spans="1:125" s="118" customFormat="1" ht="33" customHeight="1" thickBot="1">
      <c r="A15" s="22">
        <v>4</v>
      </c>
      <c r="B15" s="80" t="s">
        <v>494</v>
      </c>
      <c r="C15" s="80" t="s">
        <v>1136</v>
      </c>
      <c r="D15" s="80" t="s">
        <v>659</v>
      </c>
      <c r="E15" s="80" t="s">
        <v>660</v>
      </c>
      <c r="F15" s="103" t="s">
        <v>258</v>
      </c>
      <c r="G15" s="80" t="s">
        <v>1069</v>
      </c>
      <c r="H15" s="104">
        <v>44789</v>
      </c>
      <c r="I15" s="105">
        <v>204</v>
      </c>
      <c r="J15" s="106">
        <v>26</v>
      </c>
      <c r="K15" s="106">
        <v>0.5</v>
      </c>
      <c r="L15" s="106">
        <v>0</v>
      </c>
      <c r="M15" s="106">
        <v>0</v>
      </c>
      <c r="N15" s="106">
        <v>24</v>
      </c>
      <c r="O15" s="106">
        <v>1.5</v>
      </c>
      <c r="P15" s="106">
        <v>0</v>
      </c>
      <c r="Q15" s="106">
        <v>0</v>
      </c>
      <c r="R15" s="106">
        <v>1.5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11.769230769230768</v>
      </c>
      <c r="AF15" s="108">
        <v>0</v>
      </c>
      <c r="AG15" s="108">
        <v>188.30769230769229</v>
      </c>
      <c r="AH15" s="108">
        <v>200.07692307692307</v>
      </c>
      <c r="AI15" s="107"/>
      <c r="AJ15" s="107">
        <v>200.07692307692307</v>
      </c>
      <c r="AK15" s="107"/>
      <c r="AL15" s="109">
        <v>10</v>
      </c>
      <c r="AM15" s="107">
        <v>6.4615384615384617</v>
      </c>
      <c r="AN15" s="107">
        <v>0</v>
      </c>
      <c r="AO15" s="107">
        <v>0</v>
      </c>
      <c r="AP15" s="107">
        <v>0</v>
      </c>
      <c r="AQ15" s="107">
        <v>0</v>
      </c>
      <c r="AR15" s="107">
        <v>14.423076923076922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224.5</v>
      </c>
      <c r="AY15" s="108"/>
      <c r="AZ15" s="110">
        <v>44789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9</v>
      </c>
      <c r="BF15" s="117"/>
      <c r="BG15" s="117"/>
      <c r="BH15" s="108">
        <v>12</v>
      </c>
      <c r="BI15" s="108">
        <v>245.5</v>
      </c>
      <c r="BJ15" s="108"/>
      <c r="BK15" s="111" t="s">
        <v>525</v>
      </c>
      <c r="BL15" s="111">
        <v>1</v>
      </c>
      <c r="BM15" s="108">
        <v>75</v>
      </c>
      <c r="BN15" s="108">
        <v>175.10712128592303</v>
      </c>
      <c r="BO15" s="189">
        <v>1040871</v>
      </c>
      <c r="BP15" s="112">
        <v>300000</v>
      </c>
      <c r="BQ15" s="189">
        <v>718989.84</v>
      </c>
      <c r="BR15" s="189" t="s">
        <v>1297</v>
      </c>
      <c r="BS15" s="189">
        <v>0</v>
      </c>
      <c r="BT15" s="112">
        <v>0</v>
      </c>
      <c r="BU15" s="113" t="s">
        <v>1297</v>
      </c>
      <c r="BV15" s="108">
        <v>0</v>
      </c>
      <c r="BW15" s="117">
        <v>0</v>
      </c>
      <c r="BX15" s="117">
        <v>12.5</v>
      </c>
      <c r="BY15" s="117"/>
      <c r="BZ15" s="117">
        <v>98.08</v>
      </c>
      <c r="CA15" s="117"/>
      <c r="CB15" s="202">
        <v>5.32</v>
      </c>
      <c r="CC15" s="117">
        <v>1</v>
      </c>
      <c r="CD15" s="108">
        <v>153.6</v>
      </c>
      <c r="CE15" s="114">
        <v>153</v>
      </c>
      <c r="CF15" s="115">
        <v>2400</v>
      </c>
      <c r="CG15" s="116"/>
      <c r="CI15" s="119">
        <v>1</v>
      </c>
      <c r="CJ15" s="119">
        <v>1</v>
      </c>
      <c r="CK15" s="119">
        <v>0</v>
      </c>
      <c r="CL15" s="119">
        <v>0</v>
      </c>
      <c r="CM15" s="119">
        <v>0</v>
      </c>
      <c r="CN15" s="119">
        <v>3</v>
      </c>
      <c r="CO15" s="119">
        <v>1</v>
      </c>
      <c r="CP15" s="119">
        <v>0</v>
      </c>
      <c r="CQ15" s="119">
        <v>0</v>
      </c>
      <c r="CR15" s="119">
        <v>4</v>
      </c>
      <c r="CT15" s="127">
        <v>0</v>
      </c>
      <c r="CU15" s="128"/>
      <c r="CV15" s="129">
        <v>0</v>
      </c>
      <c r="CW15" s="129">
        <v>0.5</v>
      </c>
      <c r="CX15" s="129">
        <v>1.5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8</v>
      </c>
      <c r="DI15" s="80">
        <v>0</v>
      </c>
      <c r="DJ15" s="80">
        <v>0</v>
      </c>
      <c r="DK15" s="191">
        <v>14.423076923076922</v>
      </c>
      <c r="DL15" s="118">
        <v>1</v>
      </c>
      <c r="DM15" s="118">
        <v>0.57692307692307687</v>
      </c>
      <c r="DO15" s="197">
        <v>0</v>
      </c>
      <c r="DP15" s="197">
        <v>8</v>
      </c>
      <c r="DQ15" s="198">
        <v>266</v>
      </c>
      <c r="DR15" s="197">
        <v>1094058</v>
      </c>
      <c r="DS15" s="197">
        <v>1094058</v>
      </c>
      <c r="DT15" s="200">
        <v>5.32</v>
      </c>
      <c r="DU15" s="118">
        <v>21881.16</v>
      </c>
    </row>
    <row r="16" spans="1:125" s="118" customFormat="1" ht="33" customHeight="1" thickBot="1">
      <c r="A16" s="22">
        <v>5</v>
      </c>
      <c r="B16" s="80" t="s">
        <v>495</v>
      </c>
      <c r="C16" s="80" t="s">
        <v>1145</v>
      </c>
      <c r="D16" s="80" t="s">
        <v>677</v>
      </c>
      <c r="E16" s="80" t="s">
        <v>678</v>
      </c>
      <c r="F16" s="103" t="s">
        <v>258</v>
      </c>
      <c r="G16" s="80" t="s">
        <v>1069</v>
      </c>
      <c r="H16" s="104">
        <v>44805</v>
      </c>
      <c r="I16" s="105">
        <v>204</v>
      </c>
      <c r="J16" s="106">
        <v>26</v>
      </c>
      <c r="K16" s="106">
        <v>2</v>
      </c>
      <c r="L16" s="106">
        <v>0</v>
      </c>
      <c r="M16" s="106">
        <v>0</v>
      </c>
      <c r="N16" s="106">
        <v>24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80">
        <v>0</v>
      </c>
      <c r="U16" s="80">
        <v>0</v>
      </c>
      <c r="V16" s="106"/>
      <c r="W16" s="107">
        <v>0</v>
      </c>
      <c r="X16" s="107">
        <v>0</v>
      </c>
      <c r="Y16" s="107"/>
      <c r="Z16" s="107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188.30769230769229</v>
      </c>
      <c r="AH16" s="108">
        <v>188.30769230769229</v>
      </c>
      <c r="AI16" s="107"/>
      <c r="AJ16" s="107">
        <v>188.30769230769229</v>
      </c>
      <c r="AK16" s="107"/>
      <c r="AL16" s="109">
        <v>10</v>
      </c>
      <c r="AM16" s="107">
        <v>6.4615384615384617</v>
      </c>
      <c r="AN16" s="107">
        <v>0</v>
      </c>
      <c r="AO16" s="107">
        <v>0</v>
      </c>
      <c r="AP16" s="107">
        <v>0</v>
      </c>
      <c r="AQ16" s="107">
        <v>0</v>
      </c>
      <c r="AR16" s="107">
        <v>13.846153846153845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212.15384615384613</v>
      </c>
      <c r="AY16" s="108"/>
      <c r="AZ16" s="110">
        <v>44805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9</v>
      </c>
      <c r="BF16" s="117"/>
      <c r="BG16" s="117"/>
      <c r="BH16" s="108">
        <v>0</v>
      </c>
      <c r="BI16" s="108">
        <v>221.15</v>
      </c>
      <c r="BJ16" s="108"/>
      <c r="BK16" s="111">
        <v>1</v>
      </c>
      <c r="BL16" s="111">
        <v>1</v>
      </c>
      <c r="BM16" s="108">
        <v>75</v>
      </c>
      <c r="BN16" s="108">
        <v>151.24495153434</v>
      </c>
      <c r="BO16" s="189">
        <v>940889.9</v>
      </c>
      <c r="BP16" s="112">
        <v>300000</v>
      </c>
      <c r="BQ16" s="189">
        <v>621011.77100000007</v>
      </c>
      <c r="BR16" s="189" t="s">
        <v>1297</v>
      </c>
      <c r="BS16" s="189">
        <v>0</v>
      </c>
      <c r="BT16" s="112">
        <v>0</v>
      </c>
      <c r="BU16" s="113" t="s">
        <v>1297</v>
      </c>
      <c r="BV16" s="108">
        <v>0</v>
      </c>
      <c r="BW16" s="117">
        <v>0</v>
      </c>
      <c r="BX16" s="117">
        <v>12.5</v>
      </c>
      <c r="BY16" s="117"/>
      <c r="BZ16" s="117">
        <v>94.15</v>
      </c>
      <c r="CA16" s="117"/>
      <c r="CB16" s="202">
        <v>4.83</v>
      </c>
      <c r="CC16" s="117">
        <v>1</v>
      </c>
      <c r="CD16" s="108">
        <v>133.66999999999999</v>
      </c>
      <c r="CE16" s="114">
        <v>133</v>
      </c>
      <c r="CF16" s="115">
        <v>2700</v>
      </c>
      <c r="CG16" s="116"/>
      <c r="CI16" s="119">
        <v>1</v>
      </c>
      <c r="CJ16" s="119">
        <v>0</v>
      </c>
      <c r="CK16" s="119">
        <v>1</v>
      </c>
      <c r="CL16" s="119">
        <v>1</v>
      </c>
      <c r="CM16" s="119">
        <v>0</v>
      </c>
      <c r="CN16" s="119">
        <v>3</v>
      </c>
      <c r="CO16" s="119">
        <v>1</v>
      </c>
      <c r="CP16" s="119">
        <v>0</v>
      </c>
      <c r="CQ16" s="119">
        <v>1</v>
      </c>
      <c r="CR16" s="119">
        <v>2</v>
      </c>
      <c r="CT16" s="127">
        <v>0</v>
      </c>
      <c r="CU16" s="128"/>
      <c r="CV16" s="129">
        <v>0</v>
      </c>
      <c r="CW16" s="129">
        <v>2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8</v>
      </c>
      <c r="DI16" s="80">
        <v>0</v>
      </c>
      <c r="DJ16" s="80">
        <v>0</v>
      </c>
      <c r="DK16" s="191">
        <v>13.846153846153845</v>
      </c>
      <c r="DL16" s="118">
        <v>0</v>
      </c>
      <c r="DM16" s="118">
        <v>0</v>
      </c>
      <c r="DO16" s="197">
        <v>0</v>
      </c>
      <c r="DP16" s="197">
        <v>8</v>
      </c>
      <c r="DQ16" s="198">
        <v>241.65</v>
      </c>
      <c r="DR16" s="197">
        <v>993906.45000000007</v>
      </c>
      <c r="DS16" s="197">
        <v>993906.45000000007</v>
      </c>
      <c r="DT16" s="200">
        <v>4.83</v>
      </c>
      <c r="DU16" s="118">
        <v>19878.129000000001</v>
      </c>
    </row>
    <row r="17" spans="1:125" s="118" customFormat="1" ht="33" customHeight="1" thickBot="1">
      <c r="A17" s="22">
        <v>6</v>
      </c>
      <c r="B17" s="80" t="s">
        <v>496</v>
      </c>
      <c r="C17" s="80" t="s">
        <v>1148</v>
      </c>
      <c r="D17" s="80" t="s">
        <v>683</v>
      </c>
      <c r="E17" s="80" t="s">
        <v>684</v>
      </c>
      <c r="F17" s="103" t="s">
        <v>258</v>
      </c>
      <c r="G17" s="80" t="s">
        <v>1069</v>
      </c>
      <c r="H17" s="104">
        <v>44837</v>
      </c>
      <c r="I17" s="105">
        <v>204</v>
      </c>
      <c r="J17" s="106">
        <v>26</v>
      </c>
      <c r="K17" s="106">
        <v>1.5</v>
      </c>
      <c r="L17" s="106">
        <v>0</v>
      </c>
      <c r="M17" s="106">
        <v>0</v>
      </c>
      <c r="N17" s="106">
        <v>22.5</v>
      </c>
      <c r="O17" s="106">
        <v>2</v>
      </c>
      <c r="P17" s="106">
        <v>0</v>
      </c>
      <c r="Q17" s="106">
        <v>0</v>
      </c>
      <c r="R17" s="106">
        <v>2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15.692307692307692</v>
      </c>
      <c r="AF17" s="108">
        <v>0</v>
      </c>
      <c r="AG17" s="108">
        <v>176.53846153846152</v>
      </c>
      <c r="AH17" s="108">
        <v>192.2307692307692</v>
      </c>
      <c r="AI17" s="107"/>
      <c r="AJ17" s="107">
        <v>192.2307692307692</v>
      </c>
      <c r="AK17" s="107"/>
      <c r="AL17" s="109">
        <v>10</v>
      </c>
      <c r="AM17" s="107">
        <v>6.0576923076923075</v>
      </c>
      <c r="AN17" s="107">
        <v>0</v>
      </c>
      <c r="AO17" s="107">
        <v>0</v>
      </c>
      <c r="AP17" s="107">
        <v>0</v>
      </c>
      <c r="AQ17" s="107">
        <v>0</v>
      </c>
      <c r="AR17" s="107">
        <v>13.557692307692307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215.78846153846149</v>
      </c>
      <c r="AY17" s="108"/>
      <c r="AZ17" s="110">
        <v>44837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9</v>
      </c>
      <c r="BF17" s="117"/>
      <c r="BG17" s="117"/>
      <c r="BH17" s="108">
        <v>0</v>
      </c>
      <c r="BI17" s="108">
        <v>224.79</v>
      </c>
      <c r="BJ17" s="108"/>
      <c r="BK17" s="111">
        <v>0</v>
      </c>
      <c r="BL17" s="111">
        <v>0</v>
      </c>
      <c r="BM17" s="108">
        <v>0</v>
      </c>
      <c r="BN17" s="108">
        <v>219.36710065513881</v>
      </c>
      <c r="BO17" s="189">
        <v>922987.74</v>
      </c>
      <c r="BP17" s="112">
        <v>0</v>
      </c>
      <c r="BQ17" s="189">
        <v>900721.31528999994</v>
      </c>
      <c r="BR17" s="189" t="s">
        <v>1297</v>
      </c>
      <c r="BS17" s="189">
        <v>0</v>
      </c>
      <c r="BT17" s="112">
        <v>0</v>
      </c>
      <c r="BU17" s="113" t="s">
        <v>1297</v>
      </c>
      <c r="BV17" s="108">
        <v>0</v>
      </c>
      <c r="BW17" s="117">
        <v>34.143500000000003</v>
      </c>
      <c r="BX17" s="117">
        <v>11.75</v>
      </c>
      <c r="BY17" s="117"/>
      <c r="BZ17" s="117">
        <v>102</v>
      </c>
      <c r="CA17" s="117"/>
      <c r="CB17" s="202">
        <v>5.41</v>
      </c>
      <c r="CC17" s="117">
        <v>1</v>
      </c>
      <c r="CD17" s="108">
        <v>162.27000000000001</v>
      </c>
      <c r="CE17" s="114">
        <v>162</v>
      </c>
      <c r="CF17" s="115">
        <v>1100</v>
      </c>
      <c r="CG17" s="116"/>
      <c r="CI17" s="119">
        <v>1</v>
      </c>
      <c r="CJ17" s="119">
        <v>1</v>
      </c>
      <c r="CK17" s="119">
        <v>0</v>
      </c>
      <c r="CL17" s="119">
        <v>1</v>
      </c>
      <c r="CM17" s="119">
        <v>0</v>
      </c>
      <c r="CN17" s="119">
        <v>2</v>
      </c>
      <c r="CO17" s="119">
        <v>0</v>
      </c>
      <c r="CP17" s="119">
        <v>1</v>
      </c>
      <c r="CQ17" s="119">
        <v>0</v>
      </c>
      <c r="CR17" s="119">
        <v>1</v>
      </c>
      <c r="CT17" s="127">
        <v>0</v>
      </c>
      <c r="CU17" s="128"/>
      <c r="CV17" s="129">
        <v>0</v>
      </c>
      <c r="CW17" s="129">
        <v>1.5</v>
      </c>
      <c r="CX17" s="129">
        <v>2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13.557692307692307</v>
      </c>
      <c r="DL17" s="118">
        <v>1</v>
      </c>
      <c r="DM17" s="118">
        <v>0.57692307692307687</v>
      </c>
      <c r="DO17" s="197">
        <v>0</v>
      </c>
      <c r="DP17" s="197">
        <v>0</v>
      </c>
      <c r="DQ17" s="198">
        <v>270.68349999999998</v>
      </c>
      <c r="DR17" s="197">
        <v>1113321.2355</v>
      </c>
      <c r="DS17" s="197">
        <v>1113321.2355</v>
      </c>
      <c r="DT17" s="200">
        <v>5.41</v>
      </c>
      <c r="DU17" s="118">
        <v>22266.424709999999</v>
      </c>
    </row>
    <row r="18" spans="1:125" s="118" customFormat="1" ht="33" customHeight="1" thickBot="1">
      <c r="A18" s="22">
        <v>7</v>
      </c>
      <c r="B18" s="80" t="s">
        <v>497</v>
      </c>
      <c r="C18" s="80" t="s">
        <v>1173</v>
      </c>
      <c r="D18" s="80" t="s">
        <v>735</v>
      </c>
      <c r="E18" s="80" t="s">
        <v>736</v>
      </c>
      <c r="F18" s="103" t="s">
        <v>258</v>
      </c>
      <c r="G18" s="80" t="s">
        <v>1069</v>
      </c>
      <c r="H18" s="104">
        <v>44973</v>
      </c>
      <c r="I18" s="105">
        <v>204</v>
      </c>
      <c r="J18" s="106">
        <v>26</v>
      </c>
      <c r="K18" s="106">
        <v>0</v>
      </c>
      <c r="L18" s="106">
        <v>0</v>
      </c>
      <c r="M18" s="106">
        <v>0</v>
      </c>
      <c r="N18" s="106">
        <v>25</v>
      </c>
      <c r="O18" s="106">
        <v>1</v>
      </c>
      <c r="P18" s="106">
        <v>0</v>
      </c>
      <c r="Q18" s="106">
        <v>0</v>
      </c>
      <c r="R18" s="106">
        <v>1</v>
      </c>
      <c r="S18" s="106">
        <v>0</v>
      </c>
      <c r="T18" s="80">
        <v>0</v>
      </c>
      <c r="U18" s="80">
        <v>0</v>
      </c>
      <c r="V18" s="106"/>
      <c r="W18" s="107">
        <v>0</v>
      </c>
      <c r="X18" s="107">
        <v>0</v>
      </c>
      <c r="Y18" s="107"/>
      <c r="Z18" s="107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7.8461538461538458</v>
      </c>
      <c r="AF18" s="108">
        <v>0</v>
      </c>
      <c r="AG18" s="108">
        <v>196.15384615384613</v>
      </c>
      <c r="AH18" s="108">
        <v>203.99999999999997</v>
      </c>
      <c r="AI18" s="107"/>
      <c r="AJ18" s="107">
        <v>203.99999999999997</v>
      </c>
      <c r="AK18" s="107"/>
      <c r="AL18" s="109">
        <v>10</v>
      </c>
      <c r="AM18" s="107">
        <v>6.7307692307692308</v>
      </c>
      <c r="AN18" s="107">
        <v>0</v>
      </c>
      <c r="AO18" s="107">
        <v>0</v>
      </c>
      <c r="AP18" s="107">
        <v>0</v>
      </c>
      <c r="AQ18" s="107">
        <v>0</v>
      </c>
      <c r="AR18" s="107">
        <v>14.423076923076922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8">
        <v>228.42307692307691</v>
      </c>
      <c r="AY18" s="108"/>
      <c r="AZ18" s="110">
        <v>44973</v>
      </c>
      <c r="BA18" s="110">
        <v>43251</v>
      </c>
      <c r="BB18" s="111" t="e">
        <v>#NUM!</v>
      </c>
      <c r="BC18" s="111" t="e">
        <v>#NUM!</v>
      </c>
      <c r="BD18" s="111" t="e">
        <v>#NUM!</v>
      </c>
      <c r="BE18" s="117">
        <v>6</v>
      </c>
      <c r="BF18" s="117"/>
      <c r="BG18" s="117"/>
      <c r="BH18" s="108">
        <v>0</v>
      </c>
      <c r="BI18" s="108">
        <v>234.42</v>
      </c>
      <c r="BJ18" s="108"/>
      <c r="BK18" s="111">
        <v>1</v>
      </c>
      <c r="BL18" s="111">
        <v>1</v>
      </c>
      <c r="BM18" s="108">
        <v>75</v>
      </c>
      <c r="BN18" s="108">
        <v>163.51108621529465</v>
      </c>
      <c r="BO18" s="189">
        <v>995376.5199999999</v>
      </c>
      <c r="BP18" s="112">
        <v>300000</v>
      </c>
      <c r="BQ18" s="189">
        <v>671376.5199999999</v>
      </c>
      <c r="BR18" s="189" t="s">
        <v>1297</v>
      </c>
      <c r="BS18" s="189">
        <v>0</v>
      </c>
      <c r="BT18" s="112">
        <v>0</v>
      </c>
      <c r="BU18" s="113" t="s">
        <v>1297</v>
      </c>
      <c r="BV18" s="108">
        <v>0</v>
      </c>
      <c r="BW18" s="117">
        <v>36.659500000000001</v>
      </c>
      <c r="BX18" s="117">
        <v>13</v>
      </c>
      <c r="BY18" s="117"/>
      <c r="BZ18" s="117">
        <v>102</v>
      </c>
      <c r="CA18" s="117"/>
      <c r="CB18" s="202">
        <v>5.83</v>
      </c>
      <c r="CC18" s="117">
        <v>1</v>
      </c>
      <c r="CD18" s="108">
        <v>175.25</v>
      </c>
      <c r="CE18" s="114">
        <v>175</v>
      </c>
      <c r="CF18" s="115">
        <v>1000</v>
      </c>
      <c r="CG18" s="116"/>
      <c r="CI18" s="119">
        <v>1</v>
      </c>
      <c r="CJ18" s="119">
        <v>1</v>
      </c>
      <c r="CK18" s="119">
        <v>1</v>
      </c>
      <c r="CL18" s="119">
        <v>0</v>
      </c>
      <c r="CM18" s="119">
        <v>1</v>
      </c>
      <c r="CN18" s="119">
        <v>0</v>
      </c>
      <c r="CO18" s="119">
        <v>0</v>
      </c>
      <c r="CP18" s="119">
        <v>1</v>
      </c>
      <c r="CQ18" s="119">
        <v>0</v>
      </c>
      <c r="CR18" s="119">
        <v>0</v>
      </c>
      <c r="CT18" s="127">
        <v>0</v>
      </c>
      <c r="CU18" s="128"/>
      <c r="CV18" s="129">
        <v>0</v>
      </c>
      <c r="CW18" s="129">
        <v>0</v>
      </c>
      <c r="CX18" s="129">
        <v>1</v>
      </c>
      <c r="CY18" s="129">
        <v>0</v>
      </c>
      <c r="CZ18" s="129">
        <v>0</v>
      </c>
      <c r="DA18" s="129">
        <v>0</v>
      </c>
      <c r="DB18" s="129">
        <v>0</v>
      </c>
      <c r="DC18" s="128"/>
      <c r="DD18" s="128"/>
      <c r="DE18" s="128"/>
      <c r="DF18" s="129"/>
      <c r="DH18" s="80">
        <v>8</v>
      </c>
      <c r="DI18" s="80">
        <v>0</v>
      </c>
      <c r="DJ18" s="80">
        <v>0</v>
      </c>
      <c r="DK18" s="191">
        <v>14.423076923076922</v>
      </c>
      <c r="DL18" s="118">
        <v>0</v>
      </c>
      <c r="DM18" s="118">
        <v>0</v>
      </c>
      <c r="DO18" s="197">
        <v>0</v>
      </c>
      <c r="DP18" s="197">
        <v>8</v>
      </c>
      <c r="DQ18" s="198">
        <v>292.0795</v>
      </c>
      <c r="DR18" s="197">
        <v>1201322.9835000001</v>
      </c>
      <c r="DS18" s="197">
        <v>1200000</v>
      </c>
      <c r="DT18" s="200">
        <v>5.83</v>
      </c>
      <c r="DU18" s="118">
        <v>24000</v>
      </c>
    </row>
    <row r="19" spans="1:125" s="118" customFormat="1" ht="33" customHeight="1" thickBot="1">
      <c r="A19" s="22">
        <v>8</v>
      </c>
      <c r="B19" s="80" t="s">
        <v>498</v>
      </c>
      <c r="C19" s="80" t="s">
        <v>1181</v>
      </c>
      <c r="D19" s="80" t="s">
        <v>751</v>
      </c>
      <c r="E19" s="80" t="s">
        <v>752</v>
      </c>
      <c r="F19" s="103" t="s">
        <v>258</v>
      </c>
      <c r="G19" s="80" t="s">
        <v>1069</v>
      </c>
      <c r="H19" s="104">
        <v>45001</v>
      </c>
      <c r="I19" s="105">
        <v>204</v>
      </c>
      <c r="J19" s="106">
        <v>26</v>
      </c>
      <c r="K19" s="106">
        <v>0</v>
      </c>
      <c r="L19" s="106">
        <v>0</v>
      </c>
      <c r="M19" s="106">
        <v>0</v>
      </c>
      <c r="N19" s="106">
        <v>26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80">
        <v>0</v>
      </c>
      <c r="U19" s="80">
        <v>0</v>
      </c>
      <c r="V19" s="106"/>
      <c r="W19" s="107">
        <v>0</v>
      </c>
      <c r="X19" s="107">
        <v>0</v>
      </c>
      <c r="Y19" s="107"/>
      <c r="Z19" s="107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204</v>
      </c>
      <c r="AH19" s="108">
        <v>204</v>
      </c>
      <c r="AI19" s="107"/>
      <c r="AJ19" s="107">
        <v>204</v>
      </c>
      <c r="AK19" s="107"/>
      <c r="AL19" s="109">
        <v>10</v>
      </c>
      <c r="AM19" s="107">
        <v>7</v>
      </c>
      <c r="AN19" s="107">
        <v>0</v>
      </c>
      <c r="AO19" s="107">
        <v>0</v>
      </c>
      <c r="AP19" s="107">
        <v>0</v>
      </c>
      <c r="AQ19" s="107">
        <v>0</v>
      </c>
      <c r="AR19" s="107">
        <v>14.999999999999998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8">
        <v>229</v>
      </c>
      <c r="AY19" s="108"/>
      <c r="AZ19" s="110">
        <v>45001</v>
      </c>
      <c r="BA19" s="110">
        <v>43251</v>
      </c>
      <c r="BB19" s="111" t="e">
        <v>#NUM!</v>
      </c>
      <c r="BC19" s="111" t="e">
        <v>#NUM!</v>
      </c>
      <c r="BD19" s="111" t="e">
        <v>#NUM!</v>
      </c>
      <c r="BE19" s="117">
        <v>6</v>
      </c>
      <c r="BF19" s="117"/>
      <c r="BG19" s="117"/>
      <c r="BH19" s="108">
        <v>12</v>
      </c>
      <c r="BI19" s="108">
        <v>247</v>
      </c>
      <c r="BJ19" s="108"/>
      <c r="BK19" s="111">
        <v>0</v>
      </c>
      <c r="BL19" s="111">
        <v>0</v>
      </c>
      <c r="BM19" s="108">
        <v>0</v>
      </c>
      <c r="BN19" s="108">
        <v>249.62084510472479</v>
      </c>
      <c r="BO19" s="189">
        <v>1047030</v>
      </c>
      <c r="BP19" s="112">
        <v>0</v>
      </c>
      <c r="BQ19" s="189">
        <v>1024943.19</v>
      </c>
      <c r="BR19" s="189" t="s">
        <v>1297</v>
      </c>
      <c r="BS19" s="189">
        <v>0</v>
      </c>
      <c r="BT19" s="112">
        <v>0</v>
      </c>
      <c r="BU19" s="113" t="s">
        <v>1297</v>
      </c>
      <c r="BV19" s="108">
        <v>0</v>
      </c>
      <c r="BW19" s="117">
        <v>0</v>
      </c>
      <c r="BX19" s="117">
        <v>13.5</v>
      </c>
      <c r="BY19" s="117"/>
      <c r="BZ19" s="117">
        <v>102</v>
      </c>
      <c r="CA19" s="117"/>
      <c r="CB19" s="202">
        <v>5.37</v>
      </c>
      <c r="CC19" s="117">
        <v>1</v>
      </c>
      <c r="CD19" s="108">
        <v>152.13</v>
      </c>
      <c r="CE19" s="114">
        <v>152</v>
      </c>
      <c r="CF19" s="115">
        <v>500</v>
      </c>
      <c r="CG19" s="116"/>
      <c r="CI19" s="119">
        <v>1</v>
      </c>
      <c r="CJ19" s="119">
        <v>1</v>
      </c>
      <c r="CK19" s="119">
        <v>0</v>
      </c>
      <c r="CL19" s="119">
        <v>0</v>
      </c>
      <c r="CM19" s="119">
        <v>0</v>
      </c>
      <c r="CN19" s="119">
        <v>2</v>
      </c>
      <c r="CO19" s="119">
        <v>0</v>
      </c>
      <c r="CP19" s="119">
        <v>0</v>
      </c>
      <c r="CQ19" s="119">
        <v>1</v>
      </c>
      <c r="CR19" s="119">
        <v>0</v>
      </c>
      <c r="CT19" s="127">
        <v>0</v>
      </c>
      <c r="CU19" s="128"/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8"/>
      <c r="DD19" s="128"/>
      <c r="DE19" s="128"/>
      <c r="DF19" s="129"/>
      <c r="DH19" s="80">
        <v>8</v>
      </c>
      <c r="DI19" s="80">
        <v>0</v>
      </c>
      <c r="DJ19" s="80">
        <v>0</v>
      </c>
      <c r="DK19" s="191">
        <v>14.999999999999998</v>
      </c>
      <c r="DL19" s="118">
        <v>0</v>
      </c>
      <c r="DM19" s="118">
        <v>0</v>
      </c>
      <c r="DO19" s="197">
        <v>0</v>
      </c>
      <c r="DP19" s="197">
        <v>8</v>
      </c>
      <c r="DQ19" s="198">
        <v>268.5</v>
      </c>
      <c r="DR19" s="197">
        <v>1104340.5</v>
      </c>
      <c r="DS19" s="197">
        <v>1104340.5</v>
      </c>
      <c r="DT19" s="200">
        <v>5.37</v>
      </c>
      <c r="DU19" s="118">
        <v>22086.81</v>
      </c>
    </row>
    <row r="20" spans="1:125" s="118" customFormat="1" ht="33" customHeight="1" thickBot="1">
      <c r="A20" s="22">
        <v>9</v>
      </c>
      <c r="B20" s="80" t="s">
        <v>499</v>
      </c>
      <c r="C20" s="80" t="s">
        <v>1224</v>
      </c>
      <c r="D20" s="80" t="s">
        <v>841</v>
      </c>
      <c r="E20" s="80" t="s">
        <v>842</v>
      </c>
      <c r="F20" s="103" t="s">
        <v>258</v>
      </c>
      <c r="G20" s="80" t="s">
        <v>1069</v>
      </c>
      <c r="H20" s="104">
        <v>45048</v>
      </c>
      <c r="I20" s="105">
        <v>204</v>
      </c>
      <c r="J20" s="106">
        <v>26</v>
      </c>
      <c r="K20" s="106">
        <v>0</v>
      </c>
      <c r="L20" s="106">
        <v>0</v>
      </c>
      <c r="M20" s="106">
        <v>0</v>
      </c>
      <c r="N20" s="106">
        <v>25</v>
      </c>
      <c r="O20" s="106">
        <v>1</v>
      </c>
      <c r="P20" s="106">
        <v>0</v>
      </c>
      <c r="Q20" s="106">
        <v>0</v>
      </c>
      <c r="R20" s="106">
        <v>1</v>
      </c>
      <c r="S20" s="106">
        <v>0</v>
      </c>
      <c r="T20" s="80">
        <v>0</v>
      </c>
      <c r="U20" s="80">
        <v>0</v>
      </c>
      <c r="V20" s="106"/>
      <c r="W20" s="107">
        <v>0</v>
      </c>
      <c r="X20" s="107">
        <v>0</v>
      </c>
      <c r="Y20" s="107"/>
      <c r="Z20" s="107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7.8461538461538458</v>
      </c>
      <c r="AF20" s="108">
        <v>0</v>
      </c>
      <c r="AG20" s="108">
        <v>196.15384615384613</v>
      </c>
      <c r="AH20" s="108">
        <v>203.99999999999997</v>
      </c>
      <c r="AI20" s="107"/>
      <c r="AJ20" s="107">
        <v>203.99999999999997</v>
      </c>
      <c r="AK20" s="107"/>
      <c r="AL20" s="109">
        <v>10</v>
      </c>
      <c r="AM20" s="107">
        <v>6.7307692307692308</v>
      </c>
      <c r="AN20" s="107">
        <v>0</v>
      </c>
      <c r="AO20" s="107">
        <v>0</v>
      </c>
      <c r="AP20" s="107">
        <v>0</v>
      </c>
      <c r="AQ20" s="107">
        <v>0</v>
      </c>
      <c r="AR20" s="107">
        <v>14.423076923076922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8">
        <v>228.42307692307691</v>
      </c>
      <c r="AY20" s="108"/>
      <c r="AZ20" s="110">
        <v>45048</v>
      </c>
      <c r="BA20" s="110">
        <v>43251</v>
      </c>
      <c r="BB20" s="111" t="e">
        <v>#NUM!</v>
      </c>
      <c r="BC20" s="111" t="e">
        <v>#NUM!</v>
      </c>
      <c r="BD20" s="111" t="e">
        <v>#NUM!</v>
      </c>
      <c r="BE20" s="117">
        <v>6</v>
      </c>
      <c r="BF20" s="117"/>
      <c r="BG20" s="117"/>
      <c r="BH20" s="108">
        <v>0</v>
      </c>
      <c r="BI20" s="108">
        <v>234.42</v>
      </c>
      <c r="BJ20" s="108"/>
      <c r="BK20" s="111">
        <v>1</v>
      </c>
      <c r="BL20" s="111">
        <v>1</v>
      </c>
      <c r="BM20" s="108">
        <v>75</v>
      </c>
      <c r="BN20" s="108">
        <v>155.68632127131025</v>
      </c>
      <c r="BO20" s="189">
        <v>962528.5199999999</v>
      </c>
      <c r="BP20" s="112">
        <v>300000</v>
      </c>
      <c r="BQ20" s="189">
        <v>639248.03513999993</v>
      </c>
      <c r="BR20" s="189" t="s">
        <v>1297</v>
      </c>
      <c r="BS20" s="189">
        <v>0</v>
      </c>
      <c r="BT20" s="112">
        <v>0</v>
      </c>
      <c r="BU20" s="113" t="s">
        <v>1297</v>
      </c>
      <c r="BV20" s="108">
        <v>0</v>
      </c>
      <c r="BW20" s="117">
        <v>35.591000000000001</v>
      </c>
      <c r="BX20" s="117">
        <v>13</v>
      </c>
      <c r="BY20" s="117"/>
      <c r="BZ20" s="117">
        <v>102</v>
      </c>
      <c r="CA20" s="117"/>
      <c r="CB20" s="202">
        <v>5.66</v>
      </c>
      <c r="CC20" s="117">
        <v>1</v>
      </c>
      <c r="CD20" s="108">
        <v>174.35</v>
      </c>
      <c r="CE20" s="114">
        <v>174</v>
      </c>
      <c r="CF20" s="115">
        <v>1400</v>
      </c>
      <c r="CG20" s="116"/>
      <c r="CI20" s="119">
        <v>1</v>
      </c>
      <c r="CJ20" s="119">
        <v>1</v>
      </c>
      <c r="CK20" s="119">
        <v>1</v>
      </c>
      <c r="CL20" s="119">
        <v>0</v>
      </c>
      <c r="CM20" s="119">
        <v>0</v>
      </c>
      <c r="CN20" s="119">
        <v>4</v>
      </c>
      <c r="CO20" s="119">
        <v>0</v>
      </c>
      <c r="CP20" s="119">
        <v>1</v>
      </c>
      <c r="CQ20" s="119">
        <v>0</v>
      </c>
      <c r="CR20" s="119">
        <v>4</v>
      </c>
      <c r="CT20" s="127">
        <v>0</v>
      </c>
      <c r="CU20" s="128"/>
      <c r="CV20" s="129">
        <v>0</v>
      </c>
      <c r="CW20" s="129">
        <v>0</v>
      </c>
      <c r="CX20" s="129">
        <v>1</v>
      </c>
      <c r="CY20" s="129">
        <v>0</v>
      </c>
      <c r="CZ20" s="129">
        <v>0</v>
      </c>
      <c r="DA20" s="129">
        <v>0</v>
      </c>
      <c r="DB20" s="129">
        <v>0</v>
      </c>
      <c r="DC20" s="128"/>
      <c r="DD20" s="128"/>
      <c r="DE20" s="128"/>
      <c r="DF20" s="129"/>
      <c r="DH20" s="80">
        <v>0</v>
      </c>
      <c r="DI20" s="80">
        <v>0</v>
      </c>
      <c r="DJ20" s="80">
        <v>0</v>
      </c>
      <c r="DK20" s="191">
        <v>14.423076923076922</v>
      </c>
      <c r="DL20" s="118">
        <v>0</v>
      </c>
      <c r="DM20" s="118">
        <v>0</v>
      </c>
      <c r="DO20" s="197">
        <v>0</v>
      </c>
      <c r="DP20" s="197">
        <v>0</v>
      </c>
      <c r="DQ20" s="198">
        <v>283.01099999999997</v>
      </c>
      <c r="DR20" s="197">
        <v>1164024.2429999998</v>
      </c>
      <c r="DS20" s="197">
        <v>1164024.2429999998</v>
      </c>
      <c r="DT20" s="200">
        <v>5.66</v>
      </c>
      <c r="DU20" s="118">
        <v>23280.484859999997</v>
      </c>
    </row>
    <row r="21" spans="1:125" s="118" customFormat="1" ht="33" customHeight="1" thickBot="1">
      <c r="A21" s="22">
        <v>10</v>
      </c>
      <c r="B21" s="80" t="s">
        <v>500</v>
      </c>
      <c r="C21" s="80" t="s">
        <v>1246</v>
      </c>
      <c r="D21" s="80" t="s">
        <v>893</v>
      </c>
      <c r="E21" s="80" t="s">
        <v>894</v>
      </c>
      <c r="F21" s="103" t="s">
        <v>258</v>
      </c>
      <c r="G21" s="80" t="s">
        <v>1069</v>
      </c>
      <c r="H21" s="104">
        <v>45170</v>
      </c>
      <c r="I21" s="105">
        <v>204</v>
      </c>
      <c r="J21" s="106">
        <v>26</v>
      </c>
      <c r="K21" s="106">
        <v>4</v>
      </c>
      <c r="L21" s="106">
        <v>0</v>
      </c>
      <c r="M21" s="106">
        <v>0</v>
      </c>
      <c r="N21" s="106">
        <v>21.5</v>
      </c>
      <c r="O21" s="106">
        <v>0.5</v>
      </c>
      <c r="P21" s="106">
        <v>0</v>
      </c>
      <c r="Q21" s="106">
        <v>0</v>
      </c>
      <c r="R21" s="106">
        <v>0.5</v>
      </c>
      <c r="S21" s="106">
        <v>0</v>
      </c>
      <c r="T21" s="80">
        <v>0</v>
      </c>
      <c r="U21" s="80">
        <v>0</v>
      </c>
      <c r="V21" s="106"/>
      <c r="W21" s="107">
        <v>0</v>
      </c>
      <c r="X21" s="107">
        <v>0</v>
      </c>
      <c r="Y21" s="107"/>
      <c r="Z21" s="107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3.9230769230769229</v>
      </c>
      <c r="AF21" s="108">
        <v>0</v>
      </c>
      <c r="AG21" s="108">
        <v>168.69230769230768</v>
      </c>
      <c r="AH21" s="108">
        <v>172.61538461538461</v>
      </c>
      <c r="AI21" s="107"/>
      <c r="AJ21" s="107">
        <v>172.61538461538461</v>
      </c>
      <c r="AK21" s="107"/>
      <c r="AL21" s="109">
        <v>10</v>
      </c>
      <c r="AM21" s="107">
        <v>5.7884615384615383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8">
        <v>182.61538461538461</v>
      </c>
      <c r="AY21" s="108"/>
      <c r="AZ21" s="110">
        <v>45170</v>
      </c>
      <c r="BA21" s="110">
        <v>43251</v>
      </c>
      <c r="BB21" s="111" t="e">
        <v>#NUM!</v>
      </c>
      <c r="BC21" s="111" t="e">
        <v>#NUM!</v>
      </c>
      <c r="BD21" s="111" t="e">
        <v>#NUM!</v>
      </c>
      <c r="BE21" s="117">
        <v>3</v>
      </c>
      <c r="BF21" s="117"/>
      <c r="BG21" s="117"/>
      <c r="BH21" s="108">
        <v>12</v>
      </c>
      <c r="BI21" s="108">
        <v>197.62</v>
      </c>
      <c r="BJ21" s="108"/>
      <c r="BK21" s="111">
        <v>0</v>
      </c>
      <c r="BL21" s="111">
        <v>0</v>
      </c>
      <c r="BM21" s="108">
        <v>0</v>
      </c>
      <c r="BN21" s="108">
        <v>192.67253981490504</v>
      </c>
      <c r="BO21" s="189">
        <v>811427.72</v>
      </c>
      <c r="BP21" s="112">
        <v>0</v>
      </c>
      <c r="BQ21" s="189">
        <v>791113.44848000002</v>
      </c>
      <c r="BR21" s="189" t="s">
        <v>1297</v>
      </c>
      <c r="BS21" s="189">
        <v>0</v>
      </c>
      <c r="BT21" s="112">
        <v>0</v>
      </c>
      <c r="BU21" s="113" t="s">
        <v>1297</v>
      </c>
      <c r="BV21" s="108">
        <v>0</v>
      </c>
      <c r="BW21" s="117">
        <v>38.082000000000008</v>
      </c>
      <c r="BX21" s="117">
        <v>11.25</v>
      </c>
      <c r="BY21" s="117"/>
      <c r="BZ21" s="117">
        <v>94.15</v>
      </c>
      <c r="CA21" s="117"/>
      <c r="CB21" s="202">
        <v>4.93</v>
      </c>
      <c r="CC21" s="117">
        <v>1</v>
      </c>
      <c r="CD21" s="108">
        <v>146.87</v>
      </c>
      <c r="CE21" s="114">
        <v>146</v>
      </c>
      <c r="CF21" s="115">
        <v>3500</v>
      </c>
      <c r="CG21" s="116"/>
      <c r="CI21" s="119">
        <v>1</v>
      </c>
      <c r="CJ21" s="119">
        <v>0</v>
      </c>
      <c r="CK21" s="119">
        <v>2</v>
      </c>
      <c r="CL21" s="119">
        <v>0</v>
      </c>
      <c r="CM21" s="119">
        <v>1</v>
      </c>
      <c r="CN21" s="119">
        <v>1</v>
      </c>
      <c r="CO21" s="119">
        <v>1</v>
      </c>
      <c r="CP21" s="119">
        <v>1</v>
      </c>
      <c r="CQ21" s="119">
        <v>1</v>
      </c>
      <c r="CR21" s="119">
        <v>0</v>
      </c>
      <c r="CT21" s="127">
        <v>0</v>
      </c>
      <c r="CU21" s="128"/>
      <c r="CV21" s="129">
        <v>0</v>
      </c>
      <c r="CW21" s="129">
        <v>4</v>
      </c>
      <c r="CX21" s="129">
        <v>0.5</v>
      </c>
      <c r="CY21" s="129">
        <v>0</v>
      </c>
      <c r="CZ21" s="129">
        <v>0</v>
      </c>
      <c r="DA21" s="129">
        <v>0</v>
      </c>
      <c r="DB21" s="129">
        <v>0</v>
      </c>
      <c r="DC21" s="128"/>
      <c r="DD21" s="128"/>
      <c r="DE21" s="128"/>
      <c r="DF21" s="129"/>
      <c r="DH21" s="80">
        <v>0</v>
      </c>
      <c r="DI21" s="80">
        <v>0</v>
      </c>
      <c r="DJ21" s="80">
        <v>0</v>
      </c>
      <c r="DK21" s="191">
        <v>0</v>
      </c>
      <c r="DL21" s="118">
        <v>0</v>
      </c>
      <c r="DM21" s="118">
        <v>0</v>
      </c>
      <c r="DO21" s="197">
        <v>0</v>
      </c>
      <c r="DP21" s="197">
        <v>0</v>
      </c>
      <c r="DQ21" s="198">
        <v>246.952</v>
      </c>
      <c r="DR21" s="197">
        <v>1015713.576</v>
      </c>
      <c r="DS21" s="197">
        <v>1015713.576</v>
      </c>
      <c r="DT21" s="200">
        <v>4.93</v>
      </c>
      <c r="DU21" s="118">
        <v>20314.271520000002</v>
      </c>
    </row>
    <row r="22" spans="1:125" s="118" customFormat="1" ht="33" customHeight="1" thickBot="1">
      <c r="A22" s="22">
        <v>11</v>
      </c>
      <c r="B22" s="80" t="s">
        <v>501</v>
      </c>
      <c r="C22" s="80" t="s">
        <v>1251</v>
      </c>
      <c r="D22" s="80" t="s">
        <v>903</v>
      </c>
      <c r="E22" s="80" t="s">
        <v>904</v>
      </c>
      <c r="F22" s="103" t="s">
        <v>258</v>
      </c>
      <c r="G22" s="80" t="s">
        <v>1069</v>
      </c>
      <c r="H22" s="104">
        <v>45201</v>
      </c>
      <c r="I22" s="105">
        <v>204</v>
      </c>
      <c r="J22" s="106">
        <v>26</v>
      </c>
      <c r="K22" s="106">
        <v>0</v>
      </c>
      <c r="L22" s="106">
        <v>0</v>
      </c>
      <c r="M22" s="106">
        <v>0</v>
      </c>
      <c r="N22" s="106">
        <v>24.5</v>
      </c>
      <c r="O22" s="106">
        <v>1.5</v>
      </c>
      <c r="P22" s="106">
        <v>0</v>
      </c>
      <c r="Q22" s="106">
        <v>0</v>
      </c>
      <c r="R22" s="106">
        <v>1.5</v>
      </c>
      <c r="S22" s="106">
        <v>0</v>
      </c>
      <c r="T22" s="80">
        <v>0</v>
      </c>
      <c r="U22" s="80">
        <v>0</v>
      </c>
      <c r="V22" s="106"/>
      <c r="W22" s="107">
        <v>0</v>
      </c>
      <c r="X22" s="107">
        <v>0</v>
      </c>
      <c r="Y22" s="107"/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11.769230769230768</v>
      </c>
      <c r="AF22" s="108">
        <v>0</v>
      </c>
      <c r="AG22" s="108">
        <v>192.23076923076923</v>
      </c>
      <c r="AH22" s="108">
        <v>204</v>
      </c>
      <c r="AI22" s="107"/>
      <c r="AJ22" s="107">
        <v>204</v>
      </c>
      <c r="AK22" s="107"/>
      <c r="AL22" s="109">
        <v>10</v>
      </c>
      <c r="AM22" s="107">
        <v>6.5961538461538458</v>
      </c>
      <c r="AN22" s="107">
        <v>0</v>
      </c>
      <c r="AO22" s="107">
        <v>0</v>
      </c>
      <c r="AP22" s="107">
        <v>0</v>
      </c>
      <c r="AQ22" s="107">
        <v>0</v>
      </c>
      <c r="AR22" s="107">
        <v>14.134615384615383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8">
        <v>228.13461538461539</v>
      </c>
      <c r="AY22" s="108"/>
      <c r="AZ22" s="110">
        <v>45201</v>
      </c>
      <c r="BA22" s="110">
        <v>43251</v>
      </c>
      <c r="BB22" s="111" t="e">
        <v>#NUM!</v>
      </c>
      <c r="BC22" s="111" t="e">
        <v>#NUM!</v>
      </c>
      <c r="BD22" s="111" t="e">
        <v>#NUM!</v>
      </c>
      <c r="BE22" s="117">
        <v>3</v>
      </c>
      <c r="BF22" s="117"/>
      <c r="BG22" s="117"/>
      <c r="BH22" s="108">
        <v>12</v>
      </c>
      <c r="BI22" s="108">
        <v>243.13</v>
      </c>
      <c r="BJ22" s="108"/>
      <c r="BK22" s="111">
        <v>1</v>
      </c>
      <c r="BL22" s="111">
        <v>0</v>
      </c>
      <c r="BM22" s="108">
        <v>37.5</v>
      </c>
      <c r="BN22" s="108">
        <v>201.47177087189479</v>
      </c>
      <c r="BO22" s="189">
        <v>998291.78</v>
      </c>
      <c r="BP22" s="112">
        <v>150000</v>
      </c>
      <c r="BQ22" s="189">
        <v>827243.09120000002</v>
      </c>
      <c r="BR22" s="189" t="s">
        <v>1297</v>
      </c>
      <c r="BS22" s="189">
        <v>0</v>
      </c>
      <c r="BT22" s="112">
        <v>0</v>
      </c>
      <c r="BU22" s="113" t="s">
        <v>1297</v>
      </c>
      <c r="BV22" s="108">
        <v>0</v>
      </c>
      <c r="BW22" s="117">
        <v>0</v>
      </c>
      <c r="BX22" s="117">
        <v>12.75</v>
      </c>
      <c r="BY22" s="117"/>
      <c r="BZ22" s="117">
        <v>102</v>
      </c>
      <c r="CA22" s="117"/>
      <c r="CB22" s="202">
        <v>5.1100000000000003</v>
      </c>
      <c r="CC22" s="117">
        <v>1</v>
      </c>
      <c r="CD22" s="108">
        <v>147.77000000000001</v>
      </c>
      <c r="CE22" s="114">
        <v>147</v>
      </c>
      <c r="CF22" s="115">
        <v>3100</v>
      </c>
      <c r="CG22" s="116"/>
      <c r="CI22" s="119">
        <v>1</v>
      </c>
      <c r="CJ22" s="119">
        <v>0</v>
      </c>
      <c r="CK22" s="119">
        <v>2</v>
      </c>
      <c r="CL22" s="119">
        <v>0</v>
      </c>
      <c r="CM22" s="119">
        <v>1</v>
      </c>
      <c r="CN22" s="119">
        <v>2</v>
      </c>
      <c r="CO22" s="119">
        <v>1</v>
      </c>
      <c r="CP22" s="119">
        <v>1</v>
      </c>
      <c r="CQ22" s="119">
        <v>0</v>
      </c>
      <c r="CR22" s="119">
        <v>1</v>
      </c>
      <c r="CT22" s="127">
        <v>0</v>
      </c>
      <c r="CU22" s="128"/>
      <c r="CV22" s="129">
        <v>0</v>
      </c>
      <c r="CW22" s="129">
        <v>0</v>
      </c>
      <c r="CX22" s="129">
        <v>1.5</v>
      </c>
      <c r="CY22" s="129">
        <v>0</v>
      </c>
      <c r="CZ22" s="129">
        <v>0</v>
      </c>
      <c r="DA22" s="129">
        <v>0</v>
      </c>
      <c r="DB22" s="129">
        <v>0</v>
      </c>
      <c r="DC22" s="128"/>
      <c r="DD22" s="128"/>
      <c r="DE22" s="128"/>
      <c r="DF22" s="129"/>
      <c r="DH22" s="80">
        <v>0</v>
      </c>
      <c r="DI22" s="80">
        <v>0</v>
      </c>
      <c r="DJ22" s="80">
        <v>0</v>
      </c>
      <c r="DK22" s="191">
        <v>14.134615384615383</v>
      </c>
      <c r="DL22" s="118">
        <v>0</v>
      </c>
      <c r="DM22" s="118">
        <v>0</v>
      </c>
      <c r="DO22" s="197">
        <v>0</v>
      </c>
      <c r="DP22" s="197">
        <v>0</v>
      </c>
      <c r="DQ22" s="198">
        <v>255.88</v>
      </c>
      <c r="DR22" s="197">
        <v>1052434.44</v>
      </c>
      <c r="DS22" s="197">
        <v>1052434.44</v>
      </c>
      <c r="DT22" s="200">
        <v>5.1100000000000003</v>
      </c>
      <c r="DU22" s="118">
        <v>21048.6888</v>
      </c>
    </row>
    <row r="23" spans="1:125" s="118" customFormat="1" ht="33" customHeight="1" thickBot="1">
      <c r="A23" s="22">
        <v>12</v>
      </c>
      <c r="B23" s="80" t="s">
        <v>502</v>
      </c>
      <c r="C23" s="80" t="s">
        <v>1263</v>
      </c>
      <c r="D23" s="80" t="s">
        <v>929</v>
      </c>
      <c r="E23" s="80" t="s">
        <v>930</v>
      </c>
      <c r="F23" s="103" t="s">
        <v>258</v>
      </c>
      <c r="G23" s="80" t="s">
        <v>1069</v>
      </c>
      <c r="H23" s="104">
        <v>45293</v>
      </c>
      <c r="I23" s="105">
        <v>204</v>
      </c>
      <c r="J23" s="106">
        <v>26</v>
      </c>
      <c r="K23" s="106">
        <v>3</v>
      </c>
      <c r="L23" s="106">
        <v>0</v>
      </c>
      <c r="M23" s="106">
        <v>0</v>
      </c>
      <c r="N23" s="106">
        <v>20</v>
      </c>
      <c r="O23" s="106">
        <v>3</v>
      </c>
      <c r="P23" s="106">
        <v>0</v>
      </c>
      <c r="Q23" s="106">
        <v>0</v>
      </c>
      <c r="R23" s="106">
        <v>3</v>
      </c>
      <c r="S23" s="106">
        <v>0</v>
      </c>
      <c r="T23" s="80">
        <v>0</v>
      </c>
      <c r="U23" s="80">
        <v>0</v>
      </c>
      <c r="V23" s="106"/>
      <c r="W23" s="107">
        <v>0</v>
      </c>
      <c r="X23" s="107">
        <v>0</v>
      </c>
      <c r="Y23" s="107"/>
      <c r="Z23" s="107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23.538461538461537</v>
      </c>
      <c r="AF23" s="108">
        <v>0</v>
      </c>
      <c r="AG23" s="108">
        <v>156.92307692307691</v>
      </c>
      <c r="AH23" s="108">
        <v>180.46153846153845</v>
      </c>
      <c r="AI23" s="107"/>
      <c r="AJ23" s="107">
        <v>180.46153846153845</v>
      </c>
      <c r="AK23" s="107"/>
      <c r="AL23" s="109">
        <v>10</v>
      </c>
      <c r="AM23" s="107">
        <v>5.3846153846153841</v>
      </c>
      <c r="AN23" s="107">
        <v>0</v>
      </c>
      <c r="AO23" s="107">
        <v>0</v>
      </c>
      <c r="AP23" s="107">
        <v>0</v>
      </c>
      <c r="AQ23" s="107">
        <v>0</v>
      </c>
      <c r="AR23" s="107">
        <v>12.115384615384613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8">
        <v>202.57692307692307</v>
      </c>
      <c r="AY23" s="108"/>
      <c r="AZ23" s="110">
        <v>45293</v>
      </c>
      <c r="BA23" s="110">
        <v>43251</v>
      </c>
      <c r="BB23" s="111" t="e">
        <v>#NUM!</v>
      </c>
      <c r="BC23" s="111" t="e">
        <v>#NUM!</v>
      </c>
      <c r="BD23" s="111" t="e">
        <v>#NUM!</v>
      </c>
      <c r="BE23" s="117">
        <v>3</v>
      </c>
      <c r="BF23" s="117"/>
      <c r="BG23" s="117"/>
      <c r="BH23" s="108">
        <v>27</v>
      </c>
      <c r="BI23" s="108">
        <v>232.58</v>
      </c>
      <c r="BJ23" s="108"/>
      <c r="BK23" s="111">
        <v>1</v>
      </c>
      <c r="BL23" s="111">
        <v>0</v>
      </c>
      <c r="BM23" s="108">
        <v>37.5</v>
      </c>
      <c r="BN23" s="108">
        <v>191.17820730638093</v>
      </c>
      <c r="BO23" s="189">
        <v>954973.4800000001</v>
      </c>
      <c r="BP23" s="112">
        <v>150000</v>
      </c>
      <c r="BQ23" s="189">
        <v>784977.71920000005</v>
      </c>
      <c r="BR23" s="189" t="s">
        <v>1297</v>
      </c>
      <c r="BS23" s="189">
        <v>0</v>
      </c>
      <c r="BT23" s="112">
        <v>0</v>
      </c>
      <c r="BU23" s="113" t="s">
        <v>1297</v>
      </c>
      <c r="BV23" s="108">
        <v>0</v>
      </c>
      <c r="BW23" s="117">
        <v>0</v>
      </c>
      <c r="BX23" s="117">
        <v>10.5</v>
      </c>
      <c r="BY23" s="117"/>
      <c r="BZ23" s="117">
        <v>102</v>
      </c>
      <c r="CA23" s="117"/>
      <c r="CB23" s="202">
        <v>4.8600000000000003</v>
      </c>
      <c r="CC23" s="117">
        <v>1</v>
      </c>
      <c r="CD23" s="108">
        <v>135.22</v>
      </c>
      <c r="CE23" s="114">
        <v>135</v>
      </c>
      <c r="CF23" s="115">
        <v>900</v>
      </c>
      <c r="CG23" s="116"/>
      <c r="CI23" s="119">
        <v>1</v>
      </c>
      <c r="CJ23" s="119">
        <v>0</v>
      </c>
      <c r="CK23" s="119">
        <v>1</v>
      </c>
      <c r="CL23" s="119">
        <v>1</v>
      </c>
      <c r="CM23" s="119">
        <v>1</v>
      </c>
      <c r="CN23" s="119">
        <v>0</v>
      </c>
      <c r="CO23" s="119">
        <v>0</v>
      </c>
      <c r="CP23" s="119">
        <v>0</v>
      </c>
      <c r="CQ23" s="119">
        <v>1</v>
      </c>
      <c r="CR23" s="119">
        <v>4</v>
      </c>
      <c r="CT23" s="127">
        <v>0</v>
      </c>
      <c r="CU23" s="128"/>
      <c r="CV23" s="129">
        <v>0</v>
      </c>
      <c r="CW23" s="129">
        <v>3</v>
      </c>
      <c r="CX23" s="129">
        <v>3</v>
      </c>
      <c r="CY23" s="129">
        <v>0</v>
      </c>
      <c r="CZ23" s="129">
        <v>0</v>
      </c>
      <c r="DA23" s="129">
        <v>0</v>
      </c>
      <c r="DB23" s="129">
        <v>0</v>
      </c>
      <c r="DC23" s="128"/>
      <c r="DD23" s="128"/>
      <c r="DE23" s="128"/>
      <c r="DF23" s="129"/>
      <c r="DH23" s="80">
        <v>0</v>
      </c>
      <c r="DI23" s="80">
        <v>0</v>
      </c>
      <c r="DJ23" s="80">
        <v>0</v>
      </c>
      <c r="DK23" s="191">
        <v>12.115384615384613</v>
      </c>
      <c r="DL23" s="118">
        <v>1</v>
      </c>
      <c r="DM23" s="118">
        <v>0.57692307692307687</v>
      </c>
      <c r="DO23" s="197">
        <v>0</v>
      </c>
      <c r="DP23" s="197">
        <v>0</v>
      </c>
      <c r="DQ23" s="198">
        <v>243.08</v>
      </c>
      <c r="DR23" s="197">
        <v>999788.04</v>
      </c>
      <c r="DS23" s="197">
        <v>999788.04</v>
      </c>
      <c r="DT23" s="200">
        <v>4.8600000000000003</v>
      </c>
      <c r="DU23" s="118">
        <v>19995.7608</v>
      </c>
    </row>
    <row r="24" spans="1:125" s="118" customFormat="1" ht="33" customHeight="1" thickBot="1">
      <c r="A24" s="22">
        <v>13</v>
      </c>
      <c r="B24" s="80" t="s">
        <v>503</v>
      </c>
      <c r="C24" s="80">
        <v>0</v>
      </c>
      <c r="D24" s="80" t="s">
        <v>945</v>
      </c>
      <c r="E24" s="80" t="s">
        <v>946</v>
      </c>
      <c r="F24" s="103" t="s">
        <v>258</v>
      </c>
      <c r="G24" s="80" t="s">
        <v>1069</v>
      </c>
      <c r="H24" s="104">
        <v>45306</v>
      </c>
      <c r="I24" s="105">
        <v>204</v>
      </c>
      <c r="J24" s="106">
        <v>26</v>
      </c>
      <c r="K24" s="106">
        <v>0</v>
      </c>
      <c r="L24" s="106">
        <v>0</v>
      </c>
      <c r="M24" s="106">
        <v>0</v>
      </c>
      <c r="N24" s="106">
        <v>25</v>
      </c>
      <c r="O24" s="106">
        <v>1</v>
      </c>
      <c r="P24" s="106">
        <v>0</v>
      </c>
      <c r="Q24" s="106">
        <v>0</v>
      </c>
      <c r="R24" s="106">
        <v>1</v>
      </c>
      <c r="S24" s="106">
        <v>0</v>
      </c>
      <c r="T24" s="80">
        <v>0</v>
      </c>
      <c r="U24" s="80">
        <v>0</v>
      </c>
      <c r="V24" s="106"/>
      <c r="W24" s="107">
        <v>0</v>
      </c>
      <c r="X24" s="107">
        <v>0</v>
      </c>
      <c r="Y24" s="107"/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7.8461538461538458</v>
      </c>
      <c r="AF24" s="108">
        <v>0</v>
      </c>
      <c r="AG24" s="108">
        <v>196.15384615384613</v>
      </c>
      <c r="AH24" s="108">
        <v>203.99999999999997</v>
      </c>
      <c r="AI24" s="107"/>
      <c r="AJ24" s="107">
        <v>203.99999999999997</v>
      </c>
      <c r="AK24" s="107"/>
      <c r="AL24" s="109">
        <v>10</v>
      </c>
      <c r="AM24" s="107">
        <v>6.7307692307692308</v>
      </c>
      <c r="AN24" s="107">
        <v>0</v>
      </c>
      <c r="AO24" s="107">
        <v>0</v>
      </c>
      <c r="AP24" s="107">
        <v>0</v>
      </c>
      <c r="AQ24" s="107">
        <v>0</v>
      </c>
      <c r="AR24" s="107">
        <v>14.423076923076922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8">
        <v>228.42307692307691</v>
      </c>
      <c r="AY24" s="108"/>
      <c r="AZ24" s="110">
        <v>45306</v>
      </c>
      <c r="BA24" s="110">
        <v>43251</v>
      </c>
      <c r="BB24" s="111" t="e">
        <v>#NUM!</v>
      </c>
      <c r="BC24" s="111" t="e">
        <v>#NUM!</v>
      </c>
      <c r="BD24" s="111" t="e">
        <v>#NUM!</v>
      </c>
      <c r="BE24" s="117">
        <v>3</v>
      </c>
      <c r="BF24" s="117"/>
      <c r="BG24" s="117"/>
      <c r="BH24" s="108">
        <v>0</v>
      </c>
      <c r="BI24" s="108">
        <v>231.42</v>
      </c>
      <c r="BJ24" s="108"/>
      <c r="BK24" s="111">
        <v>0</v>
      </c>
      <c r="BL24" s="111">
        <v>0</v>
      </c>
      <c r="BM24" s="108">
        <v>0</v>
      </c>
      <c r="BN24" s="108">
        <v>226.52326614710179</v>
      </c>
      <c r="BO24" s="189">
        <v>950210.5199999999</v>
      </c>
      <c r="BP24" s="112">
        <v>0</v>
      </c>
      <c r="BQ24" s="189">
        <v>930104.53079999995</v>
      </c>
      <c r="BR24" s="189" t="s">
        <v>1297</v>
      </c>
      <c r="BS24" s="189">
        <v>0</v>
      </c>
      <c r="BT24" s="112">
        <v>0</v>
      </c>
      <c r="BU24" s="113" t="s">
        <v>1297</v>
      </c>
      <c r="BV24" s="108">
        <v>0</v>
      </c>
      <c r="BW24" s="117">
        <v>0</v>
      </c>
      <c r="BX24" s="117">
        <v>13</v>
      </c>
      <c r="BY24" s="117"/>
      <c r="BZ24" s="117">
        <v>102</v>
      </c>
      <c r="CA24" s="117"/>
      <c r="CB24" s="202">
        <v>4.88</v>
      </c>
      <c r="CC24" s="117">
        <v>1</v>
      </c>
      <c r="CD24" s="108">
        <v>136.54</v>
      </c>
      <c r="CE24" s="114">
        <v>136</v>
      </c>
      <c r="CF24" s="115">
        <v>2200</v>
      </c>
      <c r="CG24" s="116"/>
      <c r="CI24" s="119">
        <v>1</v>
      </c>
      <c r="CJ24" s="119">
        <v>0</v>
      </c>
      <c r="CK24" s="119">
        <v>1</v>
      </c>
      <c r="CL24" s="119">
        <v>1</v>
      </c>
      <c r="CM24" s="119">
        <v>1</v>
      </c>
      <c r="CN24" s="119">
        <v>1</v>
      </c>
      <c r="CO24" s="119">
        <v>1</v>
      </c>
      <c r="CP24" s="119">
        <v>0</v>
      </c>
      <c r="CQ24" s="119">
        <v>0</v>
      </c>
      <c r="CR24" s="119">
        <v>2</v>
      </c>
      <c r="CT24" s="127">
        <v>0</v>
      </c>
      <c r="CU24" s="128"/>
      <c r="CV24" s="129">
        <v>0</v>
      </c>
      <c r="CW24" s="129">
        <v>0</v>
      </c>
      <c r="CX24" s="129">
        <v>1</v>
      </c>
      <c r="CY24" s="129">
        <v>0</v>
      </c>
      <c r="CZ24" s="129">
        <v>0</v>
      </c>
      <c r="DA24" s="129">
        <v>0</v>
      </c>
      <c r="DB24" s="129">
        <v>0</v>
      </c>
      <c r="DC24" s="128"/>
      <c r="DD24" s="128"/>
      <c r="DE24" s="128"/>
      <c r="DF24" s="129"/>
      <c r="DH24" s="80">
        <v>0</v>
      </c>
      <c r="DI24" s="80">
        <v>0</v>
      </c>
      <c r="DJ24" s="80">
        <v>0</v>
      </c>
      <c r="DK24" s="191">
        <v>14.423076923076922</v>
      </c>
      <c r="DL24" s="118">
        <v>0</v>
      </c>
      <c r="DM24" s="118">
        <v>0</v>
      </c>
      <c r="DO24" s="197">
        <v>0</v>
      </c>
      <c r="DP24" s="197">
        <v>0</v>
      </c>
      <c r="DQ24" s="198">
        <v>244.42</v>
      </c>
      <c r="DR24" s="197">
        <v>1005299.46</v>
      </c>
      <c r="DS24" s="197">
        <v>1005299.46</v>
      </c>
      <c r="DT24" s="200">
        <v>4.88</v>
      </c>
      <c r="DU24" s="118">
        <v>20105.9892</v>
      </c>
    </row>
    <row r="25" spans="1:125" s="118" customFormat="1" ht="33" customHeight="1" thickBot="1">
      <c r="A25" s="22">
        <v>14</v>
      </c>
      <c r="B25" s="80" t="s">
        <v>504</v>
      </c>
      <c r="C25" s="80" t="s">
        <v>1268</v>
      </c>
      <c r="D25" s="80" t="s">
        <v>947</v>
      </c>
      <c r="E25" s="80" t="s">
        <v>948</v>
      </c>
      <c r="F25" s="103" t="s">
        <v>258</v>
      </c>
      <c r="G25" s="106" t="s">
        <v>1075</v>
      </c>
      <c r="H25" s="104">
        <v>45314</v>
      </c>
      <c r="I25" s="105">
        <v>204</v>
      </c>
      <c r="J25" s="106">
        <v>26</v>
      </c>
      <c r="K25" s="106">
        <v>0.5</v>
      </c>
      <c r="L25" s="106">
        <v>0</v>
      </c>
      <c r="M25" s="106">
        <v>0</v>
      </c>
      <c r="N25" s="106">
        <v>25.5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80">
        <v>0</v>
      </c>
      <c r="U25" s="80">
        <v>0</v>
      </c>
      <c r="V25" s="106"/>
      <c r="W25" s="107">
        <v>0</v>
      </c>
      <c r="X25" s="107">
        <v>0</v>
      </c>
      <c r="Y25" s="107"/>
      <c r="Z25" s="107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200.07692307692307</v>
      </c>
      <c r="AH25" s="108">
        <v>200.07692307692307</v>
      </c>
      <c r="AI25" s="107"/>
      <c r="AJ25" s="107">
        <v>200.07692307692307</v>
      </c>
      <c r="AK25" s="107"/>
      <c r="AL25" s="109">
        <v>10</v>
      </c>
      <c r="AM25" s="107">
        <v>6.865384615384615</v>
      </c>
      <c r="AN25" s="107">
        <v>0</v>
      </c>
      <c r="AO25" s="107">
        <v>0</v>
      </c>
      <c r="AP25" s="107">
        <v>0</v>
      </c>
      <c r="AQ25" s="107">
        <v>0</v>
      </c>
      <c r="AR25" s="107">
        <v>14.71153846153846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8">
        <v>224.78846153846152</v>
      </c>
      <c r="AY25" s="108"/>
      <c r="AZ25" s="110">
        <v>45314</v>
      </c>
      <c r="BA25" s="110">
        <v>43251</v>
      </c>
      <c r="BB25" s="111" t="e">
        <v>#NUM!</v>
      </c>
      <c r="BC25" s="111" t="e">
        <v>#NUM!</v>
      </c>
      <c r="BD25" s="111" t="e">
        <v>#NUM!</v>
      </c>
      <c r="BE25" s="117">
        <v>3</v>
      </c>
      <c r="BF25" s="117"/>
      <c r="BG25" s="117"/>
      <c r="BH25" s="108">
        <v>166.73076923076923</v>
      </c>
      <c r="BI25" s="108">
        <v>394.52</v>
      </c>
      <c r="BJ25" s="108"/>
      <c r="BK25" s="111">
        <v>0</v>
      </c>
      <c r="BL25" s="111">
        <v>0</v>
      </c>
      <c r="BM25" s="108">
        <v>0</v>
      </c>
      <c r="BN25" s="108">
        <v>388.67489527520701</v>
      </c>
      <c r="BO25" s="189">
        <v>1619899.1199999999</v>
      </c>
      <c r="BP25" s="112">
        <v>0</v>
      </c>
      <c r="BQ25" s="189">
        <v>1595899.1199999999</v>
      </c>
      <c r="BR25" s="189" t="s">
        <v>1298</v>
      </c>
      <c r="BS25" s="189">
        <v>75000</v>
      </c>
      <c r="BT25" s="112">
        <v>4794.9560000000056</v>
      </c>
      <c r="BU25" s="113" t="s">
        <v>1298</v>
      </c>
      <c r="BV25" s="108">
        <v>1.1677924987822712</v>
      </c>
      <c r="BW25" s="117">
        <v>0</v>
      </c>
      <c r="BX25" s="117">
        <v>13.25</v>
      </c>
      <c r="BY25" s="117"/>
      <c r="BZ25" s="117">
        <v>179.81</v>
      </c>
      <c r="CA25" s="117"/>
      <c r="CB25" s="202">
        <v>5.83</v>
      </c>
      <c r="CC25" s="117">
        <v>1</v>
      </c>
      <c r="CD25" s="108">
        <v>219.96</v>
      </c>
      <c r="CE25" s="114">
        <v>219</v>
      </c>
      <c r="CF25" s="115">
        <v>3800</v>
      </c>
      <c r="CG25" s="116"/>
      <c r="CI25" s="119">
        <v>2</v>
      </c>
      <c r="CJ25" s="119">
        <v>0</v>
      </c>
      <c r="CK25" s="119">
        <v>0</v>
      </c>
      <c r="CL25" s="119">
        <v>1</v>
      </c>
      <c r="CM25" s="119">
        <v>1</v>
      </c>
      <c r="CN25" s="119">
        <v>4</v>
      </c>
      <c r="CO25" s="119">
        <v>1</v>
      </c>
      <c r="CP25" s="119">
        <v>1</v>
      </c>
      <c r="CQ25" s="119">
        <v>1</v>
      </c>
      <c r="CR25" s="119">
        <v>3</v>
      </c>
      <c r="CT25" s="127">
        <v>0</v>
      </c>
      <c r="CU25" s="128"/>
      <c r="CV25" s="129">
        <v>0</v>
      </c>
      <c r="CW25" s="129">
        <v>0.5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8"/>
      <c r="DD25" s="128"/>
      <c r="DE25" s="128"/>
      <c r="DF25" s="129"/>
      <c r="DH25" s="80">
        <v>0</v>
      </c>
      <c r="DI25" s="80">
        <v>0</v>
      </c>
      <c r="DJ25" s="80">
        <v>0</v>
      </c>
      <c r="DK25" s="191">
        <v>14.71153846153846</v>
      </c>
      <c r="DL25" s="118">
        <v>0</v>
      </c>
      <c r="DM25" s="118">
        <v>0</v>
      </c>
      <c r="DO25" s="197">
        <v>0</v>
      </c>
      <c r="DP25" s="197">
        <v>0</v>
      </c>
      <c r="DQ25" s="198">
        <v>407.77</v>
      </c>
      <c r="DR25" s="197">
        <v>1677158.01</v>
      </c>
      <c r="DS25" s="197">
        <v>1200000</v>
      </c>
      <c r="DT25" s="200">
        <v>5.83</v>
      </c>
      <c r="DU25" s="118">
        <v>24000</v>
      </c>
    </row>
    <row r="26" spans="1:125" s="118" customFormat="1" ht="33" customHeight="1" thickBot="1">
      <c r="A26" s="22">
        <v>15</v>
      </c>
      <c r="B26" s="80" t="s">
        <v>505</v>
      </c>
      <c r="C26" s="80">
        <v>0</v>
      </c>
      <c r="D26" s="80" t="s">
        <v>1039</v>
      </c>
      <c r="E26" s="80" t="s">
        <v>1040</v>
      </c>
      <c r="F26" s="103" t="s">
        <v>258</v>
      </c>
      <c r="G26" s="80" t="s">
        <v>1069</v>
      </c>
      <c r="H26" s="104">
        <v>45482</v>
      </c>
      <c r="I26" s="105">
        <v>202</v>
      </c>
      <c r="J26" s="106">
        <v>26</v>
      </c>
      <c r="K26" s="106">
        <v>1.5</v>
      </c>
      <c r="L26" s="106">
        <v>0</v>
      </c>
      <c r="M26" s="106">
        <v>0</v>
      </c>
      <c r="N26" s="106">
        <v>18.5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80">
        <v>0</v>
      </c>
      <c r="U26" s="80">
        <v>0</v>
      </c>
      <c r="V26" s="106"/>
      <c r="W26" s="107">
        <v>0</v>
      </c>
      <c r="X26" s="107">
        <v>0</v>
      </c>
      <c r="Y26" s="107"/>
      <c r="Z26" s="107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143.73076923076923</v>
      </c>
      <c r="AH26" s="108">
        <v>143.73076923076923</v>
      </c>
      <c r="AI26" s="107"/>
      <c r="AJ26" s="107">
        <v>143.73076923076923</v>
      </c>
      <c r="AK26" s="107"/>
      <c r="AL26" s="109">
        <v>10</v>
      </c>
      <c r="AM26" s="107">
        <v>4.9807692307692308</v>
      </c>
      <c r="AN26" s="107">
        <v>0</v>
      </c>
      <c r="AO26" s="107">
        <v>0</v>
      </c>
      <c r="AP26" s="107">
        <v>0</v>
      </c>
      <c r="AQ26" s="107">
        <v>0</v>
      </c>
      <c r="AR26" s="107">
        <v>0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8">
        <v>153.73076923076923</v>
      </c>
      <c r="AY26" s="108"/>
      <c r="AZ26" s="110">
        <v>45482</v>
      </c>
      <c r="BA26" s="110">
        <v>43251</v>
      </c>
      <c r="BB26" s="111" t="e">
        <v>#NUM!</v>
      </c>
      <c r="BC26" s="111" t="e">
        <v>#NUM!</v>
      </c>
      <c r="BD26" s="111" t="e">
        <v>#NUM!</v>
      </c>
      <c r="BE26" s="117">
        <v>0</v>
      </c>
      <c r="BF26" s="117"/>
      <c r="BG26" s="117"/>
      <c r="BH26" s="108">
        <v>0</v>
      </c>
      <c r="BI26" s="108">
        <v>153.72999999999999</v>
      </c>
      <c r="BJ26" s="108"/>
      <c r="BK26" s="111">
        <v>0</v>
      </c>
      <c r="BL26" s="111">
        <v>0</v>
      </c>
      <c r="BM26" s="108">
        <v>0</v>
      </c>
      <c r="BN26" s="108">
        <v>150.46484296151974</v>
      </c>
      <c r="BO26" s="112">
        <v>631215.38</v>
      </c>
      <c r="BP26" s="112">
        <v>0</v>
      </c>
      <c r="BQ26" s="112">
        <v>617808.64520000003</v>
      </c>
      <c r="BR26" s="112" t="s">
        <v>1297</v>
      </c>
      <c r="BS26" s="112">
        <v>0</v>
      </c>
      <c r="BT26" s="112">
        <v>0</v>
      </c>
      <c r="BU26" s="113" t="s">
        <v>1297</v>
      </c>
      <c r="BV26" s="108">
        <v>0</v>
      </c>
      <c r="BW26" s="117">
        <v>0</v>
      </c>
      <c r="BX26" s="117">
        <v>9.25</v>
      </c>
      <c r="BY26" s="117"/>
      <c r="BZ26" s="117">
        <v>42.73</v>
      </c>
      <c r="CA26" s="117"/>
      <c r="CB26" s="202">
        <v>3.25</v>
      </c>
      <c r="CC26" s="117">
        <v>1</v>
      </c>
      <c r="CD26" s="108">
        <v>116</v>
      </c>
      <c r="CE26" s="114">
        <v>116</v>
      </c>
      <c r="CF26" s="115">
        <v>0</v>
      </c>
      <c r="CG26" s="116"/>
      <c r="CI26" s="119">
        <v>1</v>
      </c>
      <c r="CJ26" s="119">
        <v>0</v>
      </c>
      <c r="CK26" s="119">
        <v>0</v>
      </c>
      <c r="CL26" s="119">
        <v>1</v>
      </c>
      <c r="CM26" s="119">
        <v>1</v>
      </c>
      <c r="CN26" s="119">
        <v>1</v>
      </c>
      <c r="CO26" s="119">
        <v>0</v>
      </c>
      <c r="CP26" s="119">
        <v>0</v>
      </c>
      <c r="CQ26" s="119">
        <v>0</v>
      </c>
      <c r="CR26" s="119">
        <v>0</v>
      </c>
      <c r="CT26" s="127">
        <v>0</v>
      </c>
      <c r="CU26" s="128"/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8">
        <v>6</v>
      </c>
      <c r="DD26" s="128">
        <v>1.5</v>
      </c>
      <c r="DE26" s="128"/>
      <c r="DF26" s="129"/>
      <c r="DH26" s="80">
        <v>0</v>
      </c>
      <c r="DI26" s="80">
        <v>0</v>
      </c>
      <c r="DJ26" s="80">
        <v>0</v>
      </c>
      <c r="DK26" s="191">
        <v>0</v>
      </c>
      <c r="DL26" s="118">
        <v>0</v>
      </c>
      <c r="DM26" s="118">
        <v>0</v>
      </c>
      <c r="DO26" s="197">
        <v>0</v>
      </c>
      <c r="DP26" s="197">
        <v>0</v>
      </c>
      <c r="DQ26" s="198">
        <v>162.97999999999999</v>
      </c>
      <c r="DR26" s="197">
        <v>670336.74</v>
      </c>
      <c r="DS26" s="197">
        <v>670336.74</v>
      </c>
      <c r="DT26" s="200">
        <v>3.25</v>
      </c>
      <c r="DU26" s="118">
        <v>13406.7348</v>
      </c>
    </row>
    <row r="27" spans="1:125" s="118" customFormat="1" ht="33" customHeight="1" thickBot="1">
      <c r="A27" s="22">
        <v>16</v>
      </c>
      <c r="B27" s="80" t="s">
        <v>541</v>
      </c>
      <c r="C27" s="80">
        <v>0</v>
      </c>
      <c r="D27" s="80" t="s">
        <v>1041</v>
      </c>
      <c r="E27" s="80" t="s">
        <v>1042</v>
      </c>
      <c r="F27" s="103" t="s">
        <v>258</v>
      </c>
      <c r="G27" s="80" t="s">
        <v>1069</v>
      </c>
      <c r="H27" s="104">
        <v>45489</v>
      </c>
      <c r="I27" s="105">
        <v>202</v>
      </c>
      <c r="J27" s="106">
        <v>26</v>
      </c>
      <c r="K27" s="106">
        <v>0</v>
      </c>
      <c r="L27" s="106">
        <v>0</v>
      </c>
      <c r="M27" s="106">
        <v>0</v>
      </c>
      <c r="N27" s="106">
        <v>14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80">
        <v>0</v>
      </c>
      <c r="U27" s="80">
        <v>0</v>
      </c>
      <c r="V27" s="106"/>
      <c r="W27" s="107">
        <v>0</v>
      </c>
      <c r="X27" s="107">
        <v>0</v>
      </c>
      <c r="Y27" s="107"/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108.76923076923077</v>
      </c>
      <c r="AH27" s="108">
        <v>108.76923076923077</v>
      </c>
      <c r="AI27" s="107"/>
      <c r="AJ27" s="107">
        <v>108.76923076923077</v>
      </c>
      <c r="AK27" s="107"/>
      <c r="AL27" s="109">
        <v>10</v>
      </c>
      <c r="AM27" s="107">
        <v>3.7692307692307692</v>
      </c>
      <c r="AN27" s="107">
        <v>0</v>
      </c>
      <c r="AO27" s="107">
        <v>0</v>
      </c>
      <c r="AP27" s="107">
        <v>0</v>
      </c>
      <c r="AQ27" s="107">
        <v>0</v>
      </c>
      <c r="AR27" s="107">
        <v>8.0769230769230766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8">
        <v>126.84615384615385</v>
      </c>
      <c r="AY27" s="108"/>
      <c r="AZ27" s="110">
        <v>45489</v>
      </c>
      <c r="BA27" s="110">
        <v>43251</v>
      </c>
      <c r="BB27" s="111" t="e">
        <v>#NUM!</v>
      </c>
      <c r="BC27" s="111" t="e">
        <v>#NUM!</v>
      </c>
      <c r="BD27" s="111" t="e">
        <v>#NUM!</v>
      </c>
      <c r="BE27" s="117">
        <v>0</v>
      </c>
      <c r="BF27" s="117"/>
      <c r="BG27" s="117"/>
      <c r="BH27" s="108">
        <v>0</v>
      </c>
      <c r="BI27" s="108">
        <v>126.85</v>
      </c>
      <c r="BJ27" s="108"/>
      <c r="BK27" s="111">
        <v>0</v>
      </c>
      <c r="BL27" s="111">
        <v>0</v>
      </c>
      <c r="BM27" s="108">
        <v>0</v>
      </c>
      <c r="BN27" s="108">
        <v>124.16843619094008</v>
      </c>
      <c r="BO27" s="112">
        <v>520846.1</v>
      </c>
      <c r="BP27" s="112">
        <v>0</v>
      </c>
      <c r="BQ27" s="112">
        <v>509835.59899999999</v>
      </c>
      <c r="BR27" s="112" t="s">
        <v>1297</v>
      </c>
      <c r="BS27" s="112">
        <v>0</v>
      </c>
      <c r="BT27" s="112">
        <v>0</v>
      </c>
      <c r="BU27" s="113" t="s">
        <v>1297</v>
      </c>
      <c r="BV27" s="108">
        <v>0</v>
      </c>
      <c r="BW27" s="117">
        <v>0</v>
      </c>
      <c r="BX27" s="117">
        <v>7</v>
      </c>
      <c r="BY27" s="117"/>
      <c r="BZ27" s="117">
        <v>0</v>
      </c>
      <c r="CA27" s="117"/>
      <c r="CB27" s="202">
        <v>2.67</v>
      </c>
      <c r="CC27" s="117">
        <v>1</v>
      </c>
      <c r="CD27" s="108">
        <v>130.18</v>
      </c>
      <c r="CE27" s="114">
        <v>130</v>
      </c>
      <c r="CF27" s="115">
        <v>700</v>
      </c>
      <c r="CG27" s="116"/>
      <c r="CI27" s="119">
        <v>1</v>
      </c>
      <c r="CJ27" s="119">
        <v>0</v>
      </c>
      <c r="CK27" s="119">
        <v>1</v>
      </c>
      <c r="CL27" s="119">
        <v>1</v>
      </c>
      <c r="CM27" s="119">
        <v>0</v>
      </c>
      <c r="CN27" s="119">
        <v>0</v>
      </c>
      <c r="CO27" s="119">
        <v>0</v>
      </c>
      <c r="CP27" s="119">
        <v>0</v>
      </c>
      <c r="CQ27" s="119">
        <v>1</v>
      </c>
      <c r="CR27" s="119">
        <v>2</v>
      </c>
      <c r="CT27" s="127">
        <v>0</v>
      </c>
      <c r="CU27" s="128"/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8">
        <v>12</v>
      </c>
      <c r="DD27" s="128"/>
      <c r="DE27" s="128"/>
      <c r="DF27" s="129"/>
      <c r="DH27" s="80">
        <v>0</v>
      </c>
      <c r="DI27" s="80">
        <v>0</v>
      </c>
      <c r="DJ27" s="80">
        <v>0</v>
      </c>
      <c r="DK27" s="191">
        <v>8.0769230769230766</v>
      </c>
      <c r="DL27" s="118">
        <v>0</v>
      </c>
      <c r="DM27" s="118">
        <v>0</v>
      </c>
      <c r="DO27" s="197">
        <v>0</v>
      </c>
      <c r="DP27" s="197">
        <v>0</v>
      </c>
      <c r="DQ27" s="198">
        <v>133.85</v>
      </c>
      <c r="DR27" s="197">
        <v>550525.04999999993</v>
      </c>
      <c r="DS27" s="197">
        <v>550525.04999999993</v>
      </c>
      <c r="DT27" s="200">
        <v>2.67</v>
      </c>
      <c r="DU27" s="118">
        <v>11010.500999999998</v>
      </c>
    </row>
    <row r="28" spans="1:125" s="124" customFormat="1" ht="38.25" customHeight="1" thickBot="1">
      <c r="A28" s="120"/>
      <c r="B28" s="121"/>
      <c r="C28" s="121"/>
      <c r="D28" s="122"/>
      <c r="E28" s="122"/>
      <c r="F28" s="123"/>
      <c r="G28" s="123"/>
      <c r="H28" s="123"/>
      <c r="I28" s="123"/>
      <c r="J28" s="123"/>
      <c r="K28" s="5">
        <f>SUM(K12:K27)</f>
        <v>15</v>
      </c>
      <c r="L28" s="5">
        <f>SUM(L12:L27)</f>
        <v>0</v>
      </c>
      <c r="M28" s="5">
        <f>SUM(M12:M27)</f>
        <v>0</v>
      </c>
      <c r="N28" s="5"/>
      <c r="O28" s="5">
        <f>SUM(O12:O27)</f>
        <v>16</v>
      </c>
      <c r="P28" s="5">
        <f>SUM(P12:P27)</f>
        <v>0</v>
      </c>
      <c r="Q28" s="5"/>
      <c r="R28" s="5">
        <f>SUM(R12:R27)</f>
        <v>16</v>
      </c>
      <c r="S28" s="54">
        <f>SUM(S12:S27)</f>
        <v>0</v>
      </c>
      <c r="T28" s="5">
        <f>SUM(T12:T27)</f>
        <v>0</v>
      </c>
      <c r="U28" s="5">
        <f>SUM(U12:U27)</f>
        <v>0</v>
      </c>
      <c r="V28" s="5"/>
      <c r="W28" s="7">
        <f>SUM(W12:W27)</f>
        <v>0</v>
      </c>
      <c r="X28" s="7">
        <f>SUM(X12:X27)</f>
        <v>0</v>
      </c>
      <c r="Y28" s="5"/>
      <c r="Z28" s="7">
        <f>SUM(Z12:Z27)</f>
        <v>0</v>
      </c>
      <c r="AA28" s="36"/>
      <c r="AB28" s="7">
        <f>SUM(AB12:AB27)</f>
        <v>0</v>
      </c>
      <c r="AC28" s="7">
        <f>SUM(AC12:AC27)</f>
        <v>0</v>
      </c>
      <c r="AD28" s="7"/>
      <c r="AE28" s="7">
        <f t="shared" ref="AE28:AL28" si="0">SUM(AE12:AE27)</f>
        <v>125.53846153846152</v>
      </c>
      <c r="AF28" s="58">
        <f t="shared" si="0"/>
        <v>0</v>
      </c>
      <c r="AG28" s="58">
        <f t="shared" si="0"/>
        <v>2877.0384615384614</v>
      </c>
      <c r="AH28" s="58">
        <f t="shared" si="0"/>
        <v>3002.5769230769229</v>
      </c>
      <c r="AI28" s="58">
        <f t="shared" si="0"/>
        <v>0</v>
      </c>
      <c r="AJ28" s="58">
        <f t="shared" si="0"/>
        <v>3002.5769230769229</v>
      </c>
      <c r="AK28" s="58">
        <f t="shared" si="0"/>
        <v>0</v>
      </c>
      <c r="AL28" s="58">
        <f t="shared" si="0"/>
        <v>160</v>
      </c>
      <c r="AM28" s="58"/>
      <c r="AN28" s="58"/>
      <c r="AO28" s="58"/>
      <c r="AP28" s="58">
        <f t="shared" ref="AP13:AP28" si="1">7/26*S28</f>
        <v>0</v>
      </c>
      <c r="AQ28" s="58">
        <f t="shared" ref="AQ13:AQ28" si="2">7/26*M28</f>
        <v>0</v>
      </c>
      <c r="AR28" s="58">
        <f>SUM(AR12:AR27)</f>
        <v>190.38461538461536</v>
      </c>
      <c r="AS28" s="58">
        <f>10/26*S28</f>
        <v>0</v>
      </c>
      <c r="AT28" s="58">
        <f>10/26*M28</f>
        <v>0</v>
      </c>
      <c r="AU28" s="58"/>
      <c r="AV28" s="58">
        <f>10/26*N28</f>
        <v>0</v>
      </c>
      <c r="AW28" s="58">
        <f>10/26*O28</f>
        <v>6.1538461538461542</v>
      </c>
      <c r="AX28" s="58">
        <f>SUM(AX12:AX27)</f>
        <v>3352.9615384615377</v>
      </c>
      <c r="AY28" s="58">
        <f>SUM(AY12:AY27)</f>
        <v>0</v>
      </c>
      <c r="AZ28" s="58"/>
      <c r="BA28" s="58"/>
      <c r="BB28" s="58"/>
      <c r="BC28" s="58"/>
      <c r="BD28" s="58"/>
      <c r="BE28" s="58">
        <f t="shared" ref="BE28:BN28" si="3">SUM(BE12:BE27)</f>
        <v>90</v>
      </c>
      <c r="BF28" s="58">
        <f t="shared" si="3"/>
        <v>0</v>
      </c>
      <c r="BG28" s="58">
        <f t="shared" si="3"/>
        <v>0</v>
      </c>
      <c r="BH28" s="58">
        <f t="shared" si="3"/>
        <v>241.73076923076923</v>
      </c>
      <c r="BI28" s="58">
        <f t="shared" si="3"/>
        <v>3684.69</v>
      </c>
      <c r="BJ28" s="58">
        <f t="shared" si="3"/>
        <v>0</v>
      </c>
      <c r="BK28" s="60">
        <f t="shared" si="3"/>
        <v>7</v>
      </c>
      <c r="BL28" s="60">
        <f t="shared" si="3"/>
        <v>8</v>
      </c>
      <c r="BM28" s="58">
        <f t="shared" si="3"/>
        <v>600</v>
      </c>
      <c r="BN28" s="58">
        <f t="shared" si="3"/>
        <v>3051.8708448684852</v>
      </c>
      <c r="BO28" s="58"/>
      <c r="BP28" s="58"/>
      <c r="BQ28" s="58"/>
      <c r="BR28" s="58"/>
      <c r="BS28" s="58"/>
      <c r="BT28" s="58"/>
      <c r="BU28" s="58"/>
      <c r="BV28" s="58">
        <f t="shared" ref="BV28:CF28" si="4">SUM(BV12:BV27)</f>
        <v>1.1677924987822712</v>
      </c>
      <c r="BW28" s="58">
        <f t="shared" si="4"/>
        <v>217.74400000000003</v>
      </c>
      <c r="BX28" s="58">
        <f t="shared" si="4"/>
        <v>190.5</v>
      </c>
      <c r="BY28" s="58">
        <f t="shared" si="4"/>
        <v>0</v>
      </c>
      <c r="BZ28" s="58">
        <f t="shared" si="4"/>
        <v>1517.1599999999999</v>
      </c>
      <c r="CA28" s="58">
        <f t="shared" si="4"/>
        <v>0</v>
      </c>
      <c r="CB28" s="58">
        <f t="shared" si="4"/>
        <v>80.09</v>
      </c>
      <c r="CC28" s="58">
        <f t="shared" si="4"/>
        <v>16</v>
      </c>
      <c r="CD28" s="58">
        <f t="shared" si="4"/>
        <v>2478.5099999999993</v>
      </c>
      <c r="CE28" s="58">
        <f t="shared" si="4"/>
        <v>2470</v>
      </c>
      <c r="CF28" s="6">
        <f t="shared" si="4"/>
        <v>34100</v>
      </c>
      <c r="CG28" s="8"/>
      <c r="CI28" s="125">
        <f t="shared" ref="CI28:CR28" si="5">SUM(CI12:CI27)</f>
        <v>17</v>
      </c>
      <c r="CJ28" s="125">
        <f t="shared" si="5"/>
        <v>7</v>
      </c>
      <c r="CK28" s="125">
        <f t="shared" si="5"/>
        <v>14</v>
      </c>
      <c r="CL28" s="125">
        <f t="shared" si="5"/>
        <v>7</v>
      </c>
      <c r="CM28" s="125">
        <f t="shared" si="5"/>
        <v>9</v>
      </c>
      <c r="CN28" s="125">
        <f t="shared" si="5"/>
        <v>25</v>
      </c>
      <c r="CO28" s="126">
        <f t="shared" si="5"/>
        <v>9</v>
      </c>
      <c r="CP28" s="126">
        <f t="shared" si="5"/>
        <v>9</v>
      </c>
      <c r="CQ28" s="125">
        <f t="shared" si="5"/>
        <v>8</v>
      </c>
      <c r="CR28" s="125">
        <f t="shared" si="5"/>
        <v>31</v>
      </c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8"/>
      <c r="DF28" s="138"/>
      <c r="DH28" s="188"/>
      <c r="DI28" s="188"/>
      <c r="DJ28" s="188"/>
    </row>
    <row r="29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InputMessage="1" showErrorMessage="1" prompt="សំរាប់តែអ្នកចូលតែប៉ុណ្ណោះ!!!" sqref="DC12:DE27"/>
    <dataValidation allowBlank="1" showDropDown="1" showInputMessage="1" showErrorMessage="1" sqref="AS28:AW28 AS1:AW10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16"/>
  <sheetViews>
    <sheetView view="pageBreakPreview" zoomScale="80" zoomScaleNormal="90" zoomScaleSheetLayoutView="80" workbookViewId="0">
      <pane xSplit="19" ySplit="11" topLeftCell="BV12" activePane="bottomRight" state="frozen"/>
      <selection activeCell="A4" sqref="A4:CG5"/>
      <selection pane="topRight" activeCell="A4" sqref="A4:CG5"/>
      <selection pane="bottomLeft" activeCell="A4" sqref="A4:CG5"/>
      <selection pane="bottomRight" activeCell="J13" sqref="J13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272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506</v>
      </c>
      <c r="C12" s="80" t="s">
        <v>1085</v>
      </c>
      <c r="D12" s="80" t="s">
        <v>557</v>
      </c>
      <c r="E12" s="80" t="s">
        <v>558</v>
      </c>
      <c r="F12" s="103" t="s">
        <v>225</v>
      </c>
      <c r="G12" s="80" t="s">
        <v>1063</v>
      </c>
      <c r="H12" s="104">
        <v>44958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25</v>
      </c>
      <c r="O12" s="106">
        <v>1</v>
      </c>
      <c r="P12" s="106">
        <v>0</v>
      </c>
      <c r="Q12" s="106">
        <v>0</v>
      </c>
      <c r="R12" s="106" t="s">
        <v>525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7.8461538461538458</v>
      </c>
      <c r="AF12" s="108">
        <v>0</v>
      </c>
      <c r="AG12" s="108">
        <v>196.15384615384613</v>
      </c>
      <c r="AH12" s="108">
        <v>203.99999999999997</v>
      </c>
      <c r="AI12" s="107"/>
      <c r="AJ12" s="107">
        <v>203.99999999999997</v>
      </c>
      <c r="AK12" s="107"/>
      <c r="AL12" s="109">
        <v>10</v>
      </c>
      <c r="AM12" s="107">
        <v>6.7307692307692308</v>
      </c>
      <c r="AN12" s="107">
        <v>0</v>
      </c>
      <c r="AO12" s="107">
        <v>0</v>
      </c>
      <c r="AP12" s="107">
        <v>0</v>
      </c>
      <c r="AQ12" s="107">
        <v>0</v>
      </c>
      <c r="AR12" s="107">
        <v>14.423076923076922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228.42307692307691</v>
      </c>
      <c r="AY12" s="108"/>
      <c r="AZ12" s="110">
        <v>44958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6</v>
      </c>
      <c r="BF12" s="117"/>
      <c r="BG12" s="117"/>
      <c r="BH12" s="108">
        <v>229.00000000000003</v>
      </c>
      <c r="BI12" s="108">
        <v>463.42</v>
      </c>
      <c r="BJ12" s="108"/>
      <c r="BK12" s="111" t="s">
        <v>525</v>
      </c>
      <c r="BL12" s="111" t="s">
        <v>525</v>
      </c>
      <c r="BM12" s="108">
        <v>75</v>
      </c>
      <c r="BN12" s="108">
        <v>384.51108621529471</v>
      </c>
      <c r="BO12" s="189">
        <v>1902802.52</v>
      </c>
      <c r="BP12" s="112">
        <v>300000</v>
      </c>
      <c r="BQ12" s="189">
        <v>1578802.52</v>
      </c>
      <c r="BR12" s="189" t="s">
        <v>1298</v>
      </c>
      <c r="BS12" s="189">
        <v>75000</v>
      </c>
      <c r="BT12" s="112">
        <v>3940.1260000000038</v>
      </c>
      <c r="BU12" s="113" t="s">
        <v>1298</v>
      </c>
      <c r="BV12" s="108">
        <v>0.95960204578665464</v>
      </c>
      <c r="BW12" s="117">
        <v>0</v>
      </c>
      <c r="BX12" s="117">
        <v>13</v>
      </c>
      <c r="BY12" s="117"/>
      <c r="BZ12" s="117">
        <v>216.5</v>
      </c>
      <c r="CA12" s="117"/>
      <c r="CB12" s="202">
        <v>5.83</v>
      </c>
      <c r="CC12" s="117">
        <v>1</v>
      </c>
      <c r="CD12" s="108">
        <v>252.13</v>
      </c>
      <c r="CE12" s="114">
        <v>252</v>
      </c>
      <c r="CF12" s="115">
        <v>500</v>
      </c>
      <c r="CG12" s="116"/>
      <c r="CI12" s="119">
        <v>2</v>
      </c>
      <c r="CJ12" s="119">
        <v>1</v>
      </c>
      <c r="CK12" s="119">
        <v>0</v>
      </c>
      <c r="CL12" s="119">
        <v>0</v>
      </c>
      <c r="CM12" s="119">
        <v>0</v>
      </c>
      <c r="CN12" s="119">
        <v>2</v>
      </c>
      <c r="CO12" s="119">
        <v>0</v>
      </c>
      <c r="CP12" s="119">
        <v>0</v>
      </c>
      <c r="CQ12" s="119">
        <v>1</v>
      </c>
      <c r="CR12" s="119">
        <v>0</v>
      </c>
      <c r="CT12" s="127">
        <v>0</v>
      </c>
      <c r="CU12" s="128"/>
      <c r="CV12" s="129">
        <v>0</v>
      </c>
      <c r="CW12" s="129">
        <v>0</v>
      </c>
      <c r="CX12" s="129" t="s">
        <v>525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14.423076923076922</v>
      </c>
      <c r="DL12" s="118">
        <v>0</v>
      </c>
      <c r="DM12" s="118">
        <v>0</v>
      </c>
      <c r="DO12" s="197">
        <v>0</v>
      </c>
      <c r="DP12" s="197">
        <v>0</v>
      </c>
      <c r="DQ12" s="198">
        <v>476.42</v>
      </c>
      <c r="DR12" s="197">
        <v>1959515.46</v>
      </c>
      <c r="DS12" s="197">
        <v>1200000</v>
      </c>
      <c r="DT12" s="200">
        <v>5.83</v>
      </c>
      <c r="DU12" s="118">
        <v>24000</v>
      </c>
    </row>
    <row r="13" spans="1:125" s="118" customFormat="1" ht="33" customHeight="1" thickBot="1">
      <c r="A13" s="22">
        <v>2</v>
      </c>
      <c r="B13" s="80" t="s">
        <v>507</v>
      </c>
      <c r="C13" s="80" t="s">
        <v>1091</v>
      </c>
      <c r="D13" s="80" t="s">
        <v>569</v>
      </c>
      <c r="E13" s="80" t="s">
        <v>570</v>
      </c>
      <c r="F13" s="103" t="s">
        <v>225</v>
      </c>
      <c r="G13" s="80" t="s">
        <v>1063</v>
      </c>
      <c r="H13" s="104">
        <v>45352</v>
      </c>
      <c r="I13" s="105">
        <v>204</v>
      </c>
      <c r="J13" s="106">
        <v>26</v>
      </c>
      <c r="K13" s="106">
        <v>0</v>
      </c>
      <c r="L13" s="106">
        <v>0</v>
      </c>
      <c r="M13" s="106">
        <v>0</v>
      </c>
      <c r="N13" s="106">
        <v>26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204</v>
      </c>
      <c r="AH13" s="108">
        <v>204</v>
      </c>
      <c r="AI13" s="107"/>
      <c r="AJ13" s="107">
        <v>204</v>
      </c>
      <c r="AK13" s="107"/>
      <c r="AL13" s="109">
        <v>10</v>
      </c>
      <c r="AM13" s="107">
        <v>7</v>
      </c>
      <c r="AN13" s="107">
        <v>0</v>
      </c>
      <c r="AO13" s="107">
        <v>0</v>
      </c>
      <c r="AP13" s="107">
        <v>0</v>
      </c>
      <c r="AQ13" s="107">
        <v>0</v>
      </c>
      <c r="AR13" s="107">
        <v>14.999999999999998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229</v>
      </c>
      <c r="AY13" s="108"/>
      <c r="AZ13" s="110">
        <v>45352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0</v>
      </c>
      <c r="BF13" s="117"/>
      <c r="BG13" s="117"/>
      <c r="BH13" s="108">
        <v>245</v>
      </c>
      <c r="BI13" s="108">
        <v>474</v>
      </c>
      <c r="BJ13" s="108"/>
      <c r="BK13" s="111">
        <v>0</v>
      </c>
      <c r="BL13" s="111">
        <v>0</v>
      </c>
      <c r="BM13" s="108">
        <v>0</v>
      </c>
      <c r="BN13" s="108">
        <v>468.15489527520702</v>
      </c>
      <c r="BO13" s="189">
        <v>1946244</v>
      </c>
      <c r="BP13" s="112">
        <v>0</v>
      </c>
      <c r="BQ13" s="189">
        <v>1922244</v>
      </c>
      <c r="BR13" s="189" t="s">
        <v>1298</v>
      </c>
      <c r="BS13" s="189">
        <v>75000</v>
      </c>
      <c r="BT13" s="112">
        <v>21112.200000000012</v>
      </c>
      <c r="BU13" s="113" t="s">
        <v>1298</v>
      </c>
      <c r="BV13" s="108">
        <v>5.141792498782273</v>
      </c>
      <c r="BW13" s="117">
        <v>73.517499999999998</v>
      </c>
      <c r="BX13" s="117">
        <v>13.5</v>
      </c>
      <c r="BY13" s="117"/>
      <c r="BZ13" s="117">
        <v>224.5</v>
      </c>
      <c r="CA13" s="117"/>
      <c r="CB13" s="202">
        <v>5.83</v>
      </c>
      <c r="CC13" s="117">
        <v>1</v>
      </c>
      <c r="CD13" s="108">
        <v>324.55</v>
      </c>
      <c r="CE13" s="114">
        <v>324</v>
      </c>
      <c r="CF13" s="115">
        <v>2200</v>
      </c>
      <c r="CG13" s="116"/>
      <c r="CI13" s="119">
        <v>3</v>
      </c>
      <c r="CJ13" s="119">
        <v>0</v>
      </c>
      <c r="CK13" s="119">
        <v>1</v>
      </c>
      <c r="CL13" s="119">
        <v>0</v>
      </c>
      <c r="CM13" s="119">
        <v>0</v>
      </c>
      <c r="CN13" s="119">
        <v>4</v>
      </c>
      <c r="CO13" s="119">
        <v>1</v>
      </c>
      <c r="CP13" s="119">
        <v>0</v>
      </c>
      <c r="CQ13" s="119">
        <v>0</v>
      </c>
      <c r="CR13" s="119">
        <v>2</v>
      </c>
      <c r="CT13" s="127">
        <v>0</v>
      </c>
      <c r="CU13" s="128"/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14.999999999999998</v>
      </c>
      <c r="DL13" s="118">
        <v>0</v>
      </c>
      <c r="DM13" s="118">
        <v>0</v>
      </c>
      <c r="DO13" s="197">
        <v>0</v>
      </c>
      <c r="DP13" s="197">
        <v>0</v>
      </c>
      <c r="DQ13" s="198">
        <v>561.01750000000004</v>
      </c>
      <c r="DR13" s="197">
        <v>2307464.9775</v>
      </c>
      <c r="DS13" s="197">
        <v>1200000</v>
      </c>
      <c r="DT13" s="200">
        <v>5.83</v>
      </c>
      <c r="DU13" s="118">
        <v>24000</v>
      </c>
    </row>
    <row r="14" spans="1:125" s="118" customFormat="1" ht="33" customHeight="1" thickBot="1">
      <c r="A14" s="22">
        <v>3</v>
      </c>
      <c r="B14" s="80" t="s">
        <v>508</v>
      </c>
      <c r="C14" s="80" t="s">
        <v>1092</v>
      </c>
      <c r="D14" s="80" t="s">
        <v>571</v>
      </c>
      <c r="E14" s="80" t="s">
        <v>572</v>
      </c>
      <c r="F14" s="103" t="s">
        <v>225</v>
      </c>
      <c r="G14" s="80" t="s">
        <v>1063</v>
      </c>
      <c r="H14" s="104">
        <v>44629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26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204</v>
      </c>
      <c r="AH14" s="108">
        <v>204</v>
      </c>
      <c r="AI14" s="107"/>
      <c r="AJ14" s="107">
        <v>204</v>
      </c>
      <c r="AK14" s="107"/>
      <c r="AL14" s="109">
        <v>10</v>
      </c>
      <c r="AM14" s="107">
        <v>7</v>
      </c>
      <c r="AN14" s="107">
        <v>0</v>
      </c>
      <c r="AO14" s="107">
        <v>0</v>
      </c>
      <c r="AP14" s="107">
        <v>0</v>
      </c>
      <c r="AQ14" s="107">
        <v>0</v>
      </c>
      <c r="AR14" s="107">
        <v>14.999999999999998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229</v>
      </c>
      <c r="AY14" s="108"/>
      <c r="AZ14" s="110">
        <v>44629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12</v>
      </c>
      <c r="BF14" s="117"/>
      <c r="BG14" s="117"/>
      <c r="BH14" s="108">
        <v>70</v>
      </c>
      <c r="BI14" s="108">
        <v>311</v>
      </c>
      <c r="BJ14" s="108"/>
      <c r="BK14" s="111" t="s">
        <v>525</v>
      </c>
      <c r="BL14" s="111" t="s">
        <v>525</v>
      </c>
      <c r="BM14" s="108">
        <v>75</v>
      </c>
      <c r="BN14" s="108">
        <v>232.09108621529469</v>
      </c>
      <c r="BO14" s="189">
        <v>1276966</v>
      </c>
      <c r="BP14" s="112">
        <v>300000</v>
      </c>
      <c r="BQ14" s="189">
        <v>952966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14.9885</v>
      </c>
      <c r="BX14" s="117">
        <v>13.5</v>
      </c>
      <c r="BY14" s="117"/>
      <c r="BZ14" s="117">
        <v>137</v>
      </c>
      <c r="CA14" s="117"/>
      <c r="CB14" s="202">
        <v>5.83</v>
      </c>
      <c r="CC14" s="117">
        <v>1</v>
      </c>
      <c r="CD14" s="108">
        <v>195.66</v>
      </c>
      <c r="CE14" s="114">
        <v>195</v>
      </c>
      <c r="CF14" s="115">
        <v>2600</v>
      </c>
      <c r="CG14" s="116"/>
      <c r="CI14" s="119">
        <v>1</v>
      </c>
      <c r="CJ14" s="119">
        <v>1</v>
      </c>
      <c r="CK14" s="119">
        <v>2</v>
      </c>
      <c r="CL14" s="119">
        <v>0</v>
      </c>
      <c r="CM14" s="119">
        <v>1</v>
      </c>
      <c r="CN14" s="119">
        <v>0</v>
      </c>
      <c r="CO14" s="119">
        <v>1</v>
      </c>
      <c r="CP14" s="119">
        <v>0</v>
      </c>
      <c r="CQ14" s="119">
        <v>1</v>
      </c>
      <c r="CR14" s="119">
        <v>1</v>
      </c>
      <c r="CT14" s="127">
        <v>0</v>
      </c>
      <c r="CU14" s="128"/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14.999999999999998</v>
      </c>
      <c r="DL14" s="118">
        <v>0</v>
      </c>
      <c r="DM14" s="118">
        <v>0</v>
      </c>
      <c r="DO14" s="197">
        <v>0</v>
      </c>
      <c r="DP14" s="197">
        <v>0</v>
      </c>
      <c r="DQ14" s="198">
        <v>339.48849999999999</v>
      </c>
      <c r="DR14" s="197">
        <v>1396316.2005</v>
      </c>
      <c r="DS14" s="197">
        <v>1200000</v>
      </c>
      <c r="DT14" s="200">
        <v>5.83</v>
      </c>
      <c r="DU14" s="118">
        <v>24000</v>
      </c>
    </row>
    <row r="15" spans="1:125" s="124" customFormat="1" ht="38.25" customHeight="1" thickBot="1">
      <c r="A15" s="120"/>
      <c r="B15" s="121"/>
      <c r="C15" s="121"/>
      <c r="D15" s="122"/>
      <c r="E15" s="122"/>
      <c r="F15" s="123"/>
      <c r="G15" s="123"/>
      <c r="H15" s="123"/>
      <c r="I15" s="123"/>
      <c r="J15" s="123"/>
      <c r="K15" s="5">
        <f>SUM(K12:K14)</f>
        <v>0</v>
      </c>
      <c r="L15" s="5">
        <f>SUM(L12:L14)</f>
        <v>0</v>
      </c>
      <c r="M15" s="5">
        <f>SUM(M12:M14)</f>
        <v>0</v>
      </c>
      <c r="N15" s="5"/>
      <c r="O15" s="5">
        <f>SUM(O12:O14)</f>
        <v>1</v>
      </c>
      <c r="P15" s="5">
        <f>SUM(P12:P14)</f>
        <v>0</v>
      </c>
      <c r="Q15" s="5"/>
      <c r="R15" s="5">
        <f>SUM(R12:R14)</f>
        <v>0</v>
      </c>
      <c r="S15" s="54">
        <f>SUM(S12:S14)</f>
        <v>0</v>
      </c>
      <c r="T15" s="5">
        <f>SUM(T12:T14)</f>
        <v>0</v>
      </c>
      <c r="U15" s="5">
        <f>SUM(U12:U14)</f>
        <v>0</v>
      </c>
      <c r="V15" s="5"/>
      <c r="W15" s="7">
        <f>SUM(W12:W14)</f>
        <v>0</v>
      </c>
      <c r="X15" s="7">
        <f>SUM(X12:X14)</f>
        <v>0</v>
      </c>
      <c r="Y15" s="5"/>
      <c r="Z15" s="7">
        <f>SUM(Z12:Z14)</f>
        <v>0</v>
      </c>
      <c r="AA15" s="36"/>
      <c r="AB15" s="7">
        <f>SUM(AB12:AB14)</f>
        <v>0</v>
      </c>
      <c r="AC15" s="7">
        <f>SUM(AC12:AC14)</f>
        <v>0</v>
      </c>
      <c r="AD15" s="7"/>
      <c r="AE15" s="7">
        <f t="shared" ref="AE15:AL15" si="0">SUM(AE12:AE14)</f>
        <v>7.8461538461538458</v>
      </c>
      <c r="AF15" s="58">
        <f t="shared" si="0"/>
        <v>0</v>
      </c>
      <c r="AG15" s="58">
        <f t="shared" si="0"/>
        <v>604.15384615384619</v>
      </c>
      <c r="AH15" s="58">
        <f t="shared" si="0"/>
        <v>612</v>
      </c>
      <c r="AI15" s="58">
        <f t="shared" si="0"/>
        <v>0</v>
      </c>
      <c r="AJ15" s="58">
        <f t="shared" si="0"/>
        <v>612</v>
      </c>
      <c r="AK15" s="58">
        <f t="shared" si="0"/>
        <v>0</v>
      </c>
      <c r="AL15" s="58">
        <f t="shared" si="0"/>
        <v>30</v>
      </c>
      <c r="AM15" s="58"/>
      <c r="AN15" s="58"/>
      <c r="AO15" s="58"/>
      <c r="AP15" s="58">
        <f t="shared" ref="AP13:AP15" si="1">7/26*S15</f>
        <v>0</v>
      </c>
      <c r="AQ15" s="58">
        <f t="shared" ref="AQ13:AQ15" si="2">7/26*M15</f>
        <v>0</v>
      </c>
      <c r="AR15" s="58">
        <f>SUM(AR12:AR14)</f>
        <v>44.42307692307692</v>
      </c>
      <c r="AS15" s="58">
        <f>10/26*S15</f>
        <v>0</v>
      </c>
      <c r="AT15" s="58">
        <f>10/26*M15</f>
        <v>0</v>
      </c>
      <c r="AU15" s="58"/>
      <c r="AV15" s="58">
        <f>10/26*N15</f>
        <v>0</v>
      </c>
      <c r="AW15" s="58">
        <f>10/26*O15</f>
        <v>0.38461538461538464</v>
      </c>
      <c r="AX15" s="58">
        <f>SUM(AX12:AX14)</f>
        <v>686.42307692307691</v>
      </c>
      <c r="AY15" s="58">
        <f>SUM(AY12:AY14)</f>
        <v>0</v>
      </c>
      <c r="AZ15" s="58"/>
      <c r="BA15" s="58"/>
      <c r="BB15" s="58"/>
      <c r="BC15" s="58"/>
      <c r="BD15" s="58"/>
      <c r="BE15" s="58">
        <f t="shared" ref="BE15:BN15" si="3">SUM(BE12:BE14)</f>
        <v>18</v>
      </c>
      <c r="BF15" s="58">
        <f t="shared" si="3"/>
        <v>0</v>
      </c>
      <c r="BG15" s="58">
        <f t="shared" si="3"/>
        <v>0</v>
      </c>
      <c r="BH15" s="58">
        <f t="shared" si="3"/>
        <v>544</v>
      </c>
      <c r="BI15" s="58">
        <f t="shared" si="3"/>
        <v>1248.42</v>
      </c>
      <c r="BJ15" s="58">
        <f t="shared" si="3"/>
        <v>0</v>
      </c>
      <c r="BK15" s="60">
        <f t="shared" si="3"/>
        <v>0</v>
      </c>
      <c r="BL15" s="60">
        <f t="shared" si="3"/>
        <v>0</v>
      </c>
      <c r="BM15" s="58">
        <f t="shared" si="3"/>
        <v>150</v>
      </c>
      <c r="BN15" s="58">
        <f t="shared" si="3"/>
        <v>1084.7570677057965</v>
      </c>
      <c r="BO15" s="58"/>
      <c r="BP15" s="58"/>
      <c r="BQ15" s="58"/>
      <c r="BR15" s="58"/>
      <c r="BS15" s="58"/>
      <c r="BT15" s="58"/>
      <c r="BU15" s="58"/>
      <c r="BV15" s="58">
        <f t="shared" ref="BV15:CF15" si="4">SUM(BV12:BV14)</f>
        <v>6.1013945445689277</v>
      </c>
      <c r="BW15" s="58">
        <f t="shared" si="4"/>
        <v>88.506</v>
      </c>
      <c r="BX15" s="58">
        <f t="shared" si="4"/>
        <v>40</v>
      </c>
      <c r="BY15" s="58">
        <f t="shared" si="4"/>
        <v>0</v>
      </c>
      <c r="BZ15" s="58">
        <f t="shared" si="4"/>
        <v>578</v>
      </c>
      <c r="CA15" s="58">
        <f t="shared" si="4"/>
        <v>0</v>
      </c>
      <c r="CB15" s="58">
        <f t="shared" si="4"/>
        <v>17.490000000000002</v>
      </c>
      <c r="CC15" s="58">
        <f t="shared" si="4"/>
        <v>3</v>
      </c>
      <c r="CD15" s="58">
        <f t="shared" si="4"/>
        <v>772.34</v>
      </c>
      <c r="CE15" s="58">
        <f t="shared" si="4"/>
        <v>771</v>
      </c>
      <c r="CF15" s="6">
        <f t="shared" si="4"/>
        <v>5300</v>
      </c>
      <c r="CG15" s="8"/>
      <c r="CI15" s="125">
        <f t="shared" ref="CI15:CR15" si="5">SUM(CI12:CI14)</f>
        <v>6</v>
      </c>
      <c r="CJ15" s="125">
        <f t="shared" si="5"/>
        <v>2</v>
      </c>
      <c r="CK15" s="125">
        <f t="shared" si="5"/>
        <v>3</v>
      </c>
      <c r="CL15" s="125">
        <f t="shared" si="5"/>
        <v>0</v>
      </c>
      <c r="CM15" s="125">
        <f t="shared" si="5"/>
        <v>1</v>
      </c>
      <c r="CN15" s="125">
        <f t="shared" si="5"/>
        <v>6</v>
      </c>
      <c r="CO15" s="126">
        <f t="shared" si="5"/>
        <v>2</v>
      </c>
      <c r="CP15" s="126">
        <f t="shared" si="5"/>
        <v>0</v>
      </c>
      <c r="CQ15" s="125">
        <f t="shared" si="5"/>
        <v>2</v>
      </c>
      <c r="CR15" s="125">
        <f t="shared" si="5"/>
        <v>3</v>
      </c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8"/>
      <c r="DF15" s="138"/>
      <c r="DH15" s="188"/>
      <c r="DI15" s="188"/>
      <c r="DJ15" s="188"/>
    </row>
    <row r="16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15:AW15 AS1:AW10"/>
    <dataValidation allowBlank="1" showInputMessage="1" showErrorMessage="1" prompt="សំរាប់តែអ្នកចូលតែប៉ុណ្ណោះ!!!" sqref="DC12:DE14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15"/>
  <sheetViews>
    <sheetView view="pageBreakPreview" zoomScale="80" zoomScaleNormal="90" zoomScaleSheetLayoutView="80" workbookViewId="0">
      <pane xSplit="19" ySplit="11" topLeftCell="BU12" activePane="bottomRight" state="frozen"/>
      <selection activeCell="A4" sqref="A4:CG5"/>
      <selection pane="topRight" activeCell="A4" sqref="A4:CG5"/>
      <selection pane="bottomLeft" activeCell="A4" sqref="A4:CG5"/>
      <selection pane="bottomRight" activeCell="D18" sqref="D18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206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509</v>
      </c>
      <c r="C12" s="80" t="s">
        <v>1084</v>
      </c>
      <c r="D12" s="80" t="s">
        <v>555</v>
      </c>
      <c r="E12" s="80" t="s">
        <v>556</v>
      </c>
      <c r="F12" s="103" t="s">
        <v>226</v>
      </c>
      <c r="G12" s="80" t="s">
        <v>1062</v>
      </c>
      <c r="H12" s="104">
        <v>44958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26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204</v>
      </c>
      <c r="AH12" s="108">
        <v>204</v>
      </c>
      <c r="AI12" s="107"/>
      <c r="AJ12" s="107">
        <v>204</v>
      </c>
      <c r="AK12" s="107"/>
      <c r="AL12" s="109">
        <v>10</v>
      </c>
      <c r="AM12" s="107">
        <v>7</v>
      </c>
      <c r="AN12" s="107">
        <v>0</v>
      </c>
      <c r="AO12" s="107">
        <v>0</v>
      </c>
      <c r="AP12" s="107">
        <v>0</v>
      </c>
      <c r="AQ12" s="107">
        <v>0</v>
      </c>
      <c r="AR12" s="107">
        <v>14.999999999999998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229</v>
      </c>
      <c r="AY12" s="108"/>
      <c r="AZ12" s="110">
        <v>44958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6</v>
      </c>
      <c r="BF12" s="117"/>
      <c r="BG12" s="117"/>
      <c r="BH12" s="108">
        <v>289</v>
      </c>
      <c r="BI12" s="108">
        <v>524</v>
      </c>
      <c r="BJ12" s="108"/>
      <c r="BK12" s="111" t="s">
        <v>525</v>
      </c>
      <c r="BL12" s="111" t="s">
        <v>525</v>
      </c>
      <c r="BM12" s="108">
        <v>75</v>
      </c>
      <c r="BN12" s="108">
        <v>445.09108621529469</v>
      </c>
      <c r="BO12" s="189">
        <v>2151544</v>
      </c>
      <c r="BP12" s="112">
        <v>300000</v>
      </c>
      <c r="BQ12" s="189">
        <v>1827544</v>
      </c>
      <c r="BR12" s="189" t="s">
        <v>1298</v>
      </c>
      <c r="BS12" s="189">
        <v>75000</v>
      </c>
      <c r="BT12" s="112">
        <v>16377.200000000012</v>
      </c>
      <c r="BU12" s="113" t="s">
        <v>1298</v>
      </c>
      <c r="BV12" s="108">
        <v>3.9886020457866564</v>
      </c>
      <c r="BW12" s="117">
        <v>0</v>
      </c>
      <c r="BX12" s="117">
        <v>13.5</v>
      </c>
      <c r="BY12" s="117"/>
      <c r="BZ12" s="117">
        <v>246.5</v>
      </c>
      <c r="CA12" s="117"/>
      <c r="CB12" s="202">
        <v>5.83</v>
      </c>
      <c r="CC12" s="117">
        <v>1</v>
      </c>
      <c r="CD12" s="108">
        <v>280.18</v>
      </c>
      <c r="CE12" s="114">
        <v>280</v>
      </c>
      <c r="CF12" s="115">
        <v>700</v>
      </c>
      <c r="CG12" s="116"/>
      <c r="CI12" s="119">
        <v>2</v>
      </c>
      <c r="CJ12" s="119">
        <v>1</v>
      </c>
      <c r="CK12" s="119">
        <v>1</v>
      </c>
      <c r="CL12" s="119">
        <v>1</v>
      </c>
      <c r="CM12" s="119">
        <v>0</v>
      </c>
      <c r="CN12" s="119">
        <v>0</v>
      </c>
      <c r="CO12" s="119">
        <v>0</v>
      </c>
      <c r="CP12" s="119">
        <v>0</v>
      </c>
      <c r="CQ12" s="119">
        <v>1</v>
      </c>
      <c r="CR12" s="119">
        <v>2</v>
      </c>
      <c r="CT12" s="127">
        <v>0</v>
      </c>
      <c r="CU12" s="128"/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14.999999999999998</v>
      </c>
      <c r="DL12" s="118">
        <v>0</v>
      </c>
      <c r="DM12" s="118">
        <v>0</v>
      </c>
      <c r="DO12" s="197">
        <v>0</v>
      </c>
      <c r="DP12" s="197">
        <v>0</v>
      </c>
      <c r="DQ12" s="198">
        <v>537.5</v>
      </c>
      <c r="DR12" s="197">
        <v>2210737.5</v>
      </c>
      <c r="DS12" s="197">
        <v>1200000</v>
      </c>
      <c r="DT12" s="200">
        <v>5.83</v>
      </c>
      <c r="DU12" s="118">
        <v>24000</v>
      </c>
    </row>
    <row r="13" spans="1:125" s="118" customFormat="1" ht="33" customHeight="1" thickBot="1">
      <c r="A13" s="22">
        <v>2</v>
      </c>
      <c r="B13" s="80" t="s">
        <v>510</v>
      </c>
      <c r="C13" s="80" t="s">
        <v>1086</v>
      </c>
      <c r="D13" s="80" t="s">
        <v>559</v>
      </c>
      <c r="E13" s="80" t="s">
        <v>560</v>
      </c>
      <c r="F13" s="103" t="s">
        <v>226</v>
      </c>
      <c r="G13" s="80" t="s">
        <v>1062</v>
      </c>
      <c r="H13" s="104">
        <v>44958</v>
      </c>
      <c r="I13" s="105">
        <v>204</v>
      </c>
      <c r="J13" s="106">
        <v>26</v>
      </c>
      <c r="K13" s="106">
        <v>1</v>
      </c>
      <c r="L13" s="106">
        <v>0</v>
      </c>
      <c r="M13" s="106">
        <v>0</v>
      </c>
      <c r="N13" s="106">
        <v>25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196.15384615384613</v>
      </c>
      <c r="AH13" s="108">
        <v>196.15384615384613</v>
      </c>
      <c r="AI13" s="107"/>
      <c r="AJ13" s="107">
        <v>196.15384615384613</v>
      </c>
      <c r="AK13" s="107"/>
      <c r="AL13" s="109">
        <v>10</v>
      </c>
      <c r="AM13" s="107">
        <v>6.7307692307692308</v>
      </c>
      <c r="AN13" s="107">
        <v>0</v>
      </c>
      <c r="AO13" s="107">
        <v>0</v>
      </c>
      <c r="AP13" s="107">
        <v>0</v>
      </c>
      <c r="AQ13" s="107">
        <v>0</v>
      </c>
      <c r="AR13" s="107">
        <v>14.423076923076922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220.57692307692307</v>
      </c>
      <c r="AY13" s="108"/>
      <c r="AZ13" s="110">
        <v>44958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6</v>
      </c>
      <c r="BF13" s="117"/>
      <c r="BG13" s="117"/>
      <c r="BH13" s="108">
        <v>200.96153846153845</v>
      </c>
      <c r="BI13" s="108">
        <v>427.54</v>
      </c>
      <c r="BJ13" s="108"/>
      <c r="BK13" s="111" t="s">
        <v>525</v>
      </c>
      <c r="BL13" s="111" t="s">
        <v>526</v>
      </c>
      <c r="BM13" s="108">
        <v>150</v>
      </c>
      <c r="BN13" s="108">
        <v>275.56727715538238</v>
      </c>
      <c r="BO13" s="189">
        <v>1755479.24</v>
      </c>
      <c r="BP13" s="112">
        <v>600000</v>
      </c>
      <c r="BQ13" s="189">
        <v>1131479.24</v>
      </c>
      <c r="BR13" s="189" t="s">
        <v>1297</v>
      </c>
      <c r="BS13" s="189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13</v>
      </c>
      <c r="BY13" s="117"/>
      <c r="BZ13" s="117">
        <v>190.62</v>
      </c>
      <c r="CA13" s="117"/>
      <c r="CB13" s="202">
        <v>5.83</v>
      </c>
      <c r="CC13" s="117">
        <v>1</v>
      </c>
      <c r="CD13" s="108">
        <v>243.09</v>
      </c>
      <c r="CE13" s="114">
        <v>243</v>
      </c>
      <c r="CF13" s="115">
        <v>400</v>
      </c>
      <c r="CG13" s="116"/>
      <c r="CI13" s="119">
        <v>2</v>
      </c>
      <c r="CJ13" s="119">
        <v>0</v>
      </c>
      <c r="CK13" s="119">
        <v>2</v>
      </c>
      <c r="CL13" s="119">
        <v>0</v>
      </c>
      <c r="CM13" s="119">
        <v>0</v>
      </c>
      <c r="CN13" s="119">
        <v>3</v>
      </c>
      <c r="CO13" s="119">
        <v>0</v>
      </c>
      <c r="CP13" s="119">
        <v>0</v>
      </c>
      <c r="CQ13" s="119">
        <v>0</v>
      </c>
      <c r="CR13" s="119">
        <v>4</v>
      </c>
      <c r="CT13" s="127">
        <v>0</v>
      </c>
      <c r="CU13" s="128"/>
      <c r="CV13" s="129">
        <v>0</v>
      </c>
      <c r="CW13" s="129" t="s">
        <v>525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14.423076923076922</v>
      </c>
      <c r="DL13" s="118">
        <v>0</v>
      </c>
      <c r="DM13" s="118">
        <v>0</v>
      </c>
      <c r="DO13" s="197">
        <v>0</v>
      </c>
      <c r="DP13" s="197">
        <v>0</v>
      </c>
      <c r="DQ13" s="198">
        <v>440.54</v>
      </c>
      <c r="DR13" s="197">
        <v>1811941.02</v>
      </c>
      <c r="DS13" s="197">
        <v>1200000</v>
      </c>
      <c r="DT13" s="200">
        <v>5.83</v>
      </c>
      <c r="DU13" s="118">
        <v>24000</v>
      </c>
    </row>
    <row r="14" spans="1:125" s="124" customFormat="1" ht="38.25" customHeight="1" thickBot="1">
      <c r="A14" s="120"/>
      <c r="B14" s="121"/>
      <c r="C14" s="121"/>
      <c r="D14" s="122"/>
      <c r="E14" s="122"/>
      <c r="F14" s="123"/>
      <c r="G14" s="123"/>
      <c r="H14" s="123"/>
      <c r="I14" s="123"/>
      <c r="J14" s="123"/>
      <c r="K14" s="5">
        <f>SUM(K12:K13)</f>
        <v>1</v>
      </c>
      <c r="L14" s="5">
        <f>SUM(L12:L13)</f>
        <v>0</v>
      </c>
      <c r="M14" s="5">
        <f>SUM(M12:M13)</f>
        <v>0</v>
      </c>
      <c r="N14" s="5"/>
      <c r="O14" s="5">
        <f>SUM(O12:O13)</f>
        <v>0</v>
      </c>
      <c r="P14" s="5">
        <f>SUM(P12:P13)</f>
        <v>0</v>
      </c>
      <c r="Q14" s="5"/>
      <c r="R14" s="5">
        <f>SUM(R12:R13)</f>
        <v>0</v>
      </c>
      <c r="S14" s="54">
        <f>SUM(S12:S13)</f>
        <v>0</v>
      </c>
      <c r="T14" s="5">
        <f>SUM(T12:T13)</f>
        <v>0</v>
      </c>
      <c r="U14" s="5">
        <f>SUM(U12:U13)</f>
        <v>0</v>
      </c>
      <c r="V14" s="5"/>
      <c r="W14" s="7">
        <f>SUM(W12:W13)</f>
        <v>0</v>
      </c>
      <c r="X14" s="7">
        <f>SUM(X12:X13)</f>
        <v>0</v>
      </c>
      <c r="Y14" s="5"/>
      <c r="Z14" s="7">
        <f>SUM(Z12:Z13)</f>
        <v>0</v>
      </c>
      <c r="AA14" s="36"/>
      <c r="AB14" s="7">
        <f>SUM(AB12:AB13)</f>
        <v>0</v>
      </c>
      <c r="AC14" s="7">
        <f>SUM(AC12:AC13)</f>
        <v>0</v>
      </c>
      <c r="AD14" s="7"/>
      <c r="AE14" s="7">
        <f t="shared" ref="AE14:AL14" si="0">SUM(AE12:AE13)</f>
        <v>0</v>
      </c>
      <c r="AF14" s="58">
        <f t="shared" si="0"/>
        <v>0</v>
      </c>
      <c r="AG14" s="58">
        <f t="shared" si="0"/>
        <v>400.15384615384613</v>
      </c>
      <c r="AH14" s="58">
        <f t="shared" si="0"/>
        <v>400.15384615384613</v>
      </c>
      <c r="AI14" s="58">
        <f t="shared" si="0"/>
        <v>0</v>
      </c>
      <c r="AJ14" s="58">
        <f t="shared" si="0"/>
        <v>400.15384615384613</v>
      </c>
      <c r="AK14" s="58">
        <f t="shared" si="0"/>
        <v>0</v>
      </c>
      <c r="AL14" s="58">
        <f t="shared" si="0"/>
        <v>20</v>
      </c>
      <c r="AM14" s="58"/>
      <c r="AN14" s="58"/>
      <c r="AO14" s="58"/>
      <c r="AP14" s="58">
        <f t="shared" ref="AP13:AP14" si="1">7/26*S14</f>
        <v>0</v>
      </c>
      <c r="AQ14" s="58">
        <f t="shared" ref="AQ13:AQ14" si="2">7/26*M14</f>
        <v>0</v>
      </c>
      <c r="AR14" s="58">
        <f>SUM(AR12:AR13)</f>
        <v>29.42307692307692</v>
      </c>
      <c r="AS14" s="58">
        <f>10/26*S14</f>
        <v>0</v>
      </c>
      <c r="AT14" s="58">
        <f>10/26*M14</f>
        <v>0</v>
      </c>
      <c r="AU14" s="58"/>
      <c r="AV14" s="58">
        <f>10/26*N14</f>
        <v>0</v>
      </c>
      <c r="AW14" s="58">
        <f>10/26*O14</f>
        <v>0</v>
      </c>
      <c r="AX14" s="58">
        <f>SUM(AX12:AX13)</f>
        <v>449.57692307692309</v>
      </c>
      <c r="AY14" s="58">
        <f>SUM(AY12:AY13)</f>
        <v>0</v>
      </c>
      <c r="AZ14" s="58"/>
      <c r="BA14" s="58"/>
      <c r="BB14" s="58"/>
      <c r="BC14" s="58"/>
      <c r="BD14" s="58"/>
      <c r="BE14" s="58">
        <f t="shared" ref="BE14:BN14" si="3">SUM(BE12:BE13)</f>
        <v>12</v>
      </c>
      <c r="BF14" s="58">
        <f t="shared" si="3"/>
        <v>0</v>
      </c>
      <c r="BG14" s="58">
        <f t="shared" si="3"/>
        <v>0</v>
      </c>
      <c r="BH14" s="58">
        <f t="shared" si="3"/>
        <v>489.96153846153845</v>
      </c>
      <c r="BI14" s="58">
        <f t="shared" si="3"/>
        <v>951.54</v>
      </c>
      <c r="BJ14" s="58">
        <f t="shared" si="3"/>
        <v>0</v>
      </c>
      <c r="BK14" s="60">
        <f t="shared" si="3"/>
        <v>0</v>
      </c>
      <c r="BL14" s="60">
        <f t="shared" si="3"/>
        <v>0</v>
      </c>
      <c r="BM14" s="58">
        <f t="shared" si="3"/>
        <v>225</v>
      </c>
      <c r="BN14" s="58">
        <f t="shared" si="3"/>
        <v>720.65836337067708</v>
      </c>
      <c r="BO14" s="58"/>
      <c r="BP14" s="58"/>
      <c r="BQ14" s="58"/>
      <c r="BR14" s="58"/>
      <c r="BS14" s="58"/>
      <c r="BT14" s="58"/>
      <c r="BU14" s="58"/>
      <c r="BV14" s="58">
        <f t="shared" ref="BV14:CF14" si="4">SUM(BV12:BV13)</f>
        <v>3.9886020457866564</v>
      </c>
      <c r="BW14" s="58">
        <f t="shared" si="4"/>
        <v>0</v>
      </c>
      <c r="BX14" s="58">
        <f t="shared" si="4"/>
        <v>26.5</v>
      </c>
      <c r="BY14" s="58">
        <f t="shared" si="4"/>
        <v>0</v>
      </c>
      <c r="BZ14" s="58">
        <f t="shared" si="4"/>
        <v>437.12</v>
      </c>
      <c r="CA14" s="58">
        <f t="shared" si="4"/>
        <v>0</v>
      </c>
      <c r="CB14" s="58">
        <f t="shared" si="4"/>
        <v>11.66</v>
      </c>
      <c r="CC14" s="58">
        <f t="shared" si="4"/>
        <v>2</v>
      </c>
      <c r="CD14" s="58">
        <f t="shared" si="4"/>
        <v>523.27</v>
      </c>
      <c r="CE14" s="58">
        <f t="shared" si="4"/>
        <v>523</v>
      </c>
      <c r="CF14" s="6">
        <f t="shared" si="4"/>
        <v>1100</v>
      </c>
      <c r="CG14" s="8"/>
      <c r="CI14" s="125">
        <f t="shared" ref="CI14:CR14" si="5">SUM(CI12:CI13)</f>
        <v>4</v>
      </c>
      <c r="CJ14" s="125">
        <f t="shared" si="5"/>
        <v>1</v>
      </c>
      <c r="CK14" s="125">
        <f t="shared" si="5"/>
        <v>3</v>
      </c>
      <c r="CL14" s="125">
        <f t="shared" si="5"/>
        <v>1</v>
      </c>
      <c r="CM14" s="125">
        <f t="shared" si="5"/>
        <v>0</v>
      </c>
      <c r="CN14" s="125">
        <f t="shared" si="5"/>
        <v>3</v>
      </c>
      <c r="CO14" s="126">
        <f t="shared" si="5"/>
        <v>0</v>
      </c>
      <c r="CP14" s="126">
        <f t="shared" si="5"/>
        <v>0</v>
      </c>
      <c r="CQ14" s="125">
        <f t="shared" si="5"/>
        <v>1</v>
      </c>
      <c r="CR14" s="125">
        <f t="shared" si="5"/>
        <v>6</v>
      </c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8"/>
      <c r="DF14" s="138"/>
      <c r="DH14" s="188"/>
      <c r="DI14" s="188"/>
      <c r="DJ14" s="188"/>
    </row>
    <row r="15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InputMessage="1" showErrorMessage="1" prompt="សំរាប់តែអ្នកចូលតែប៉ុណ្ណោះ!!!" sqref="DC12:DE13"/>
    <dataValidation allowBlank="1" showDropDown="1" showInputMessage="1" showErrorMessage="1" sqref="AS14:AW14 AS1:AW10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15"/>
  <sheetViews>
    <sheetView view="pageBreakPreview" zoomScale="80" zoomScaleNormal="90" zoomScaleSheetLayoutView="80" workbookViewId="0">
      <pane xSplit="19" ySplit="11" topLeftCell="BU12" activePane="bottomRight" state="frozen"/>
      <selection activeCell="A4" sqref="A4:CG5"/>
      <selection pane="topRight" activeCell="A4" sqref="A4:CG5"/>
      <selection pane="bottomLeft" activeCell="A4" sqref="A4:CG5"/>
      <selection pane="bottomRight" activeCell="E15" sqref="E15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207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511</v>
      </c>
      <c r="C12" s="80" t="s">
        <v>1247</v>
      </c>
      <c r="D12" s="80" t="s">
        <v>895</v>
      </c>
      <c r="E12" s="80" t="s">
        <v>896</v>
      </c>
      <c r="F12" s="103" t="s">
        <v>227</v>
      </c>
      <c r="G12" s="80" t="s">
        <v>1074</v>
      </c>
      <c r="H12" s="104">
        <v>45184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25.5</v>
      </c>
      <c r="O12" s="106">
        <v>0.5</v>
      </c>
      <c r="P12" s="106" t="s">
        <v>524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3.9230769230769229</v>
      </c>
      <c r="AD12" s="108">
        <v>0</v>
      </c>
      <c r="AE12" s="108">
        <v>0</v>
      </c>
      <c r="AF12" s="108">
        <v>0</v>
      </c>
      <c r="AG12" s="108">
        <v>200.07692307692307</v>
      </c>
      <c r="AH12" s="108">
        <v>204</v>
      </c>
      <c r="AI12" s="107"/>
      <c r="AJ12" s="107">
        <v>204</v>
      </c>
      <c r="AK12" s="107"/>
      <c r="AL12" s="109">
        <v>10</v>
      </c>
      <c r="AM12" s="107">
        <v>6.865384615384615</v>
      </c>
      <c r="AN12" s="107">
        <v>0.13461538461538461</v>
      </c>
      <c r="AO12" s="107">
        <v>0</v>
      </c>
      <c r="AP12" s="107">
        <v>0</v>
      </c>
      <c r="AQ12" s="107">
        <v>0</v>
      </c>
      <c r="AR12" s="107">
        <v>14.999999999999998</v>
      </c>
      <c r="AS12" s="107">
        <v>0</v>
      </c>
      <c r="AT12" s="107">
        <v>0</v>
      </c>
      <c r="AU12" s="107">
        <v>0</v>
      </c>
      <c r="AV12" s="107">
        <v>0.28846153846153844</v>
      </c>
      <c r="AW12" s="107">
        <v>0</v>
      </c>
      <c r="AX12" s="108">
        <v>229</v>
      </c>
      <c r="AY12" s="108"/>
      <c r="AZ12" s="110">
        <v>45184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3</v>
      </c>
      <c r="BF12" s="117"/>
      <c r="BG12" s="117"/>
      <c r="BH12" s="108">
        <v>0</v>
      </c>
      <c r="BI12" s="108">
        <v>232</v>
      </c>
      <c r="BJ12" s="108"/>
      <c r="BK12" s="111">
        <v>1</v>
      </c>
      <c r="BL12" s="111">
        <v>0</v>
      </c>
      <c r="BM12" s="108">
        <v>37.5</v>
      </c>
      <c r="BN12" s="108">
        <v>190.55473331709692</v>
      </c>
      <c r="BO12" s="189">
        <v>952592</v>
      </c>
      <c r="BP12" s="112">
        <v>150000</v>
      </c>
      <c r="BQ12" s="189">
        <v>782417.73499999999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0</v>
      </c>
      <c r="BX12" s="117">
        <v>13.25</v>
      </c>
      <c r="BY12" s="117"/>
      <c r="BZ12" s="117">
        <v>102</v>
      </c>
      <c r="CA12" s="117"/>
      <c r="CB12" s="202">
        <v>4.9000000000000004</v>
      </c>
      <c r="CC12" s="117">
        <v>1</v>
      </c>
      <c r="CD12" s="108">
        <v>137.35</v>
      </c>
      <c r="CE12" s="114">
        <v>137</v>
      </c>
      <c r="CF12" s="115">
        <v>1400</v>
      </c>
      <c r="CG12" s="116"/>
      <c r="CI12" s="119">
        <v>1</v>
      </c>
      <c r="CJ12" s="119">
        <v>0</v>
      </c>
      <c r="CK12" s="119">
        <v>1</v>
      </c>
      <c r="CL12" s="119">
        <v>1</v>
      </c>
      <c r="CM12" s="119">
        <v>1</v>
      </c>
      <c r="CN12" s="119">
        <v>2</v>
      </c>
      <c r="CO12" s="119">
        <v>0</v>
      </c>
      <c r="CP12" s="119">
        <v>1</v>
      </c>
      <c r="CQ12" s="119">
        <v>0</v>
      </c>
      <c r="CR12" s="119">
        <v>4</v>
      </c>
      <c r="CT12" s="127">
        <v>0</v>
      </c>
      <c r="CU12" s="128"/>
      <c r="CV12" s="129">
        <v>0</v>
      </c>
      <c r="CW12" s="129">
        <v>0</v>
      </c>
      <c r="CX12" s="129">
        <v>0</v>
      </c>
      <c r="CY12" s="129" t="s">
        <v>524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14.999999999999998</v>
      </c>
      <c r="DL12" s="118">
        <v>0</v>
      </c>
      <c r="DM12" s="118">
        <v>0</v>
      </c>
      <c r="DO12" s="197">
        <v>0</v>
      </c>
      <c r="DP12" s="197">
        <v>0</v>
      </c>
      <c r="DQ12" s="198">
        <v>245.25</v>
      </c>
      <c r="DR12" s="197">
        <v>1008713.25</v>
      </c>
      <c r="DS12" s="197">
        <v>1008713.25</v>
      </c>
      <c r="DT12" s="200">
        <v>4.9000000000000004</v>
      </c>
      <c r="DU12" s="118">
        <v>20174.264999999999</v>
      </c>
    </row>
    <row r="13" spans="1:125" s="118" customFormat="1" ht="33" customHeight="1" thickBot="1">
      <c r="A13" s="22">
        <v>2</v>
      </c>
      <c r="B13" s="80" t="s">
        <v>512</v>
      </c>
      <c r="C13" s="80">
        <v>0</v>
      </c>
      <c r="D13" s="80" t="s">
        <v>1037</v>
      </c>
      <c r="E13" s="80" t="s">
        <v>1038</v>
      </c>
      <c r="F13" s="103" t="s">
        <v>227</v>
      </c>
      <c r="G13" s="80" t="s">
        <v>1074</v>
      </c>
      <c r="H13" s="104">
        <v>45481</v>
      </c>
      <c r="I13" s="105">
        <v>202</v>
      </c>
      <c r="J13" s="106">
        <v>26</v>
      </c>
      <c r="K13" s="106">
        <v>0</v>
      </c>
      <c r="L13" s="106">
        <v>0</v>
      </c>
      <c r="M13" s="106">
        <v>0</v>
      </c>
      <c r="N13" s="106">
        <v>21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163.15384615384616</v>
      </c>
      <c r="AH13" s="108">
        <v>163.15384615384616</v>
      </c>
      <c r="AI13" s="107"/>
      <c r="AJ13" s="107">
        <v>163.15384615384616</v>
      </c>
      <c r="AK13" s="107"/>
      <c r="AL13" s="109">
        <v>10</v>
      </c>
      <c r="AM13" s="107">
        <v>5.6538461538461533</v>
      </c>
      <c r="AN13" s="107">
        <v>0</v>
      </c>
      <c r="AO13" s="107">
        <v>0</v>
      </c>
      <c r="AP13" s="107">
        <v>0</v>
      </c>
      <c r="AQ13" s="107">
        <v>0</v>
      </c>
      <c r="AR13" s="107">
        <v>12.115384615384615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185.26923076923077</v>
      </c>
      <c r="AY13" s="108"/>
      <c r="AZ13" s="110">
        <v>45481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0</v>
      </c>
      <c r="BF13" s="117"/>
      <c r="BG13" s="117"/>
      <c r="BH13" s="108">
        <v>0</v>
      </c>
      <c r="BI13" s="108">
        <v>185.27</v>
      </c>
      <c r="BJ13" s="108"/>
      <c r="BK13" s="111">
        <v>1</v>
      </c>
      <c r="BL13" s="111">
        <v>0</v>
      </c>
      <c r="BM13" s="108">
        <v>37.5</v>
      </c>
      <c r="BN13" s="108">
        <v>144.81602040915732</v>
      </c>
      <c r="BO13" s="112">
        <v>760718.62</v>
      </c>
      <c r="BP13" s="112">
        <v>150000</v>
      </c>
      <c r="BQ13" s="112">
        <v>594614.57979999995</v>
      </c>
      <c r="BR13" s="112" t="s">
        <v>1297</v>
      </c>
      <c r="BS13" s="112">
        <v>0</v>
      </c>
      <c r="BT13" s="112">
        <v>0</v>
      </c>
      <c r="BU13" s="113" t="s">
        <v>1297</v>
      </c>
      <c r="BV13" s="108">
        <v>0</v>
      </c>
      <c r="BW13" s="117">
        <v>0</v>
      </c>
      <c r="BX13" s="117">
        <v>10.5</v>
      </c>
      <c r="BY13" s="117"/>
      <c r="BZ13" s="117">
        <v>54.38</v>
      </c>
      <c r="CA13" s="117"/>
      <c r="CB13" s="202">
        <v>3.91</v>
      </c>
      <c r="CC13" s="117">
        <v>1</v>
      </c>
      <c r="CD13" s="108">
        <v>136.47999999999999</v>
      </c>
      <c r="CE13" s="114">
        <v>136</v>
      </c>
      <c r="CF13" s="115">
        <v>1900</v>
      </c>
      <c r="CG13" s="116"/>
      <c r="CI13" s="119">
        <v>1</v>
      </c>
      <c r="CJ13" s="119">
        <v>0</v>
      </c>
      <c r="CK13" s="119">
        <v>1</v>
      </c>
      <c r="CL13" s="119">
        <v>1</v>
      </c>
      <c r="CM13" s="119">
        <v>1</v>
      </c>
      <c r="CN13" s="119">
        <v>1</v>
      </c>
      <c r="CO13" s="119">
        <v>0</v>
      </c>
      <c r="CP13" s="119">
        <v>1</v>
      </c>
      <c r="CQ13" s="119">
        <v>1</v>
      </c>
      <c r="CR13" s="119">
        <v>4</v>
      </c>
      <c r="CT13" s="127">
        <v>0</v>
      </c>
      <c r="CU13" s="128"/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>
        <v>5</v>
      </c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12.115384615384615</v>
      </c>
      <c r="DL13" s="118">
        <v>0</v>
      </c>
      <c r="DM13" s="118">
        <v>0</v>
      </c>
      <c r="DO13" s="197">
        <v>0</v>
      </c>
      <c r="DP13" s="197">
        <v>0</v>
      </c>
      <c r="DQ13" s="198">
        <v>195.77</v>
      </c>
      <c r="DR13" s="197">
        <v>805202.01</v>
      </c>
      <c r="DS13" s="197">
        <v>805202.01</v>
      </c>
      <c r="DT13" s="200">
        <v>3.91</v>
      </c>
      <c r="DU13" s="118">
        <v>16104.040200000001</v>
      </c>
    </row>
    <row r="14" spans="1:125" s="124" customFormat="1" ht="38.25" customHeight="1" thickBot="1">
      <c r="A14" s="120"/>
      <c r="B14" s="121"/>
      <c r="C14" s="121"/>
      <c r="D14" s="122"/>
      <c r="E14" s="122"/>
      <c r="F14" s="123"/>
      <c r="G14" s="123"/>
      <c r="H14" s="123"/>
      <c r="I14" s="123"/>
      <c r="J14" s="123"/>
      <c r="K14" s="5">
        <f>SUM(K12:K13)</f>
        <v>0</v>
      </c>
      <c r="L14" s="5">
        <f>SUM(L12:L13)</f>
        <v>0</v>
      </c>
      <c r="M14" s="5">
        <f>SUM(M12:M13)</f>
        <v>0</v>
      </c>
      <c r="N14" s="5"/>
      <c r="O14" s="5">
        <f>SUM(O12:O13)</f>
        <v>0.5</v>
      </c>
      <c r="P14" s="5">
        <f>SUM(P12:P13)</f>
        <v>0</v>
      </c>
      <c r="Q14" s="5"/>
      <c r="R14" s="5">
        <f>SUM(R12:R13)</f>
        <v>0</v>
      </c>
      <c r="S14" s="54">
        <f>SUM(S12:S13)</f>
        <v>0</v>
      </c>
      <c r="T14" s="5">
        <f>SUM(T12:T13)</f>
        <v>0</v>
      </c>
      <c r="U14" s="5">
        <f>SUM(U12:U13)</f>
        <v>0</v>
      </c>
      <c r="V14" s="5"/>
      <c r="W14" s="7">
        <f>SUM(W12:W13)</f>
        <v>0</v>
      </c>
      <c r="X14" s="7">
        <f>SUM(X12:X13)</f>
        <v>0</v>
      </c>
      <c r="Y14" s="5"/>
      <c r="Z14" s="7">
        <f>SUM(Z12:Z13)</f>
        <v>0</v>
      </c>
      <c r="AA14" s="36"/>
      <c r="AB14" s="7">
        <f>SUM(AB12:AB13)</f>
        <v>0</v>
      </c>
      <c r="AC14" s="7">
        <f>SUM(AC12:AC13)</f>
        <v>3.9230769230769229</v>
      </c>
      <c r="AD14" s="7"/>
      <c r="AE14" s="7">
        <f t="shared" ref="AE14:AL14" si="0">SUM(AE12:AE13)</f>
        <v>0</v>
      </c>
      <c r="AF14" s="58">
        <f t="shared" si="0"/>
        <v>0</v>
      </c>
      <c r="AG14" s="58">
        <f t="shared" si="0"/>
        <v>363.23076923076923</v>
      </c>
      <c r="AH14" s="58">
        <f t="shared" si="0"/>
        <v>367.15384615384619</v>
      </c>
      <c r="AI14" s="58">
        <f t="shared" si="0"/>
        <v>0</v>
      </c>
      <c r="AJ14" s="58">
        <f t="shared" si="0"/>
        <v>367.15384615384619</v>
      </c>
      <c r="AK14" s="58">
        <f t="shared" si="0"/>
        <v>0</v>
      </c>
      <c r="AL14" s="58">
        <f t="shared" si="0"/>
        <v>20</v>
      </c>
      <c r="AM14" s="58"/>
      <c r="AN14" s="58"/>
      <c r="AO14" s="58"/>
      <c r="AP14" s="58">
        <f t="shared" ref="AP13:AP14" si="1">7/26*S14</f>
        <v>0</v>
      </c>
      <c r="AQ14" s="58">
        <f t="shared" ref="AQ13:AQ14" si="2">7/26*M14</f>
        <v>0</v>
      </c>
      <c r="AR14" s="58">
        <f>SUM(AR12:AR13)</f>
        <v>27.115384615384613</v>
      </c>
      <c r="AS14" s="58">
        <f>10/26*S14</f>
        <v>0</v>
      </c>
      <c r="AT14" s="58">
        <f>10/26*M14</f>
        <v>0</v>
      </c>
      <c r="AU14" s="58"/>
      <c r="AV14" s="58">
        <f>10/26*N14</f>
        <v>0</v>
      </c>
      <c r="AW14" s="58">
        <f>10/26*O14</f>
        <v>0.19230769230769232</v>
      </c>
      <c r="AX14" s="58">
        <f>SUM(AX12:AX13)</f>
        <v>414.26923076923077</v>
      </c>
      <c r="AY14" s="58">
        <f>SUM(AY12:AY13)</f>
        <v>0</v>
      </c>
      <c r="AZ14" s="58"/>
      <c r="BA14" s="58"/>
      <c r="BB14" s="58"/>
      <c r="BC14" s="58"/>
      <c r="BD14" s="58"/>
      <c r="BE14" s="58">
        <f t="shared" ref="BE14:BN14" si="3">SUM(BE12:BE13)</f>
        <v>3</v>
      </c>
      <c r="BF14" s="58">
        <f t="shared" si="3"/>
        <v>0</v>
      </c>
      <c r="BG14" s="58">
        <f t="shared" si="3"/>
        <v>0</v>
      </c>
      <c r="BH14" s="58">
        <f t="shared" si="3"/>
        <v>0</v>
      </c>
      <c r="BI14" s="58">
        <f t="shared" si="3"/>
        <v>417.27</v>
      </c>
      <c r="BJ14" s="58">
        <f t="shared" si="3"/>
        <v>0</v>
      </c>
      <c r="BK14" s="60">
        <f t="shared" si="3"/>
        <v>2</v>
      </c>
      <c r="BL14" s="60">
        <f t="shared" si="3"/>
        <v>0</v>
      </c>
      <c r="BM14" s="58">
        <f t="shared" si="3"/>
        <v>75</v>
      </c>
      <c r="BN14" s="58">
        <f t="shared" si="3"/>
        <v>335.37075372625424</v>
      </c>
      <c r="BO14" s="58"/>
      <c r="BP14" s="58"/>
      <c r="BQ14" s="58"/>
      <c r="BR14" s="58"/>
      <c r="BS14" s="58"/>
      <c r="BT14" s="58"/>
      <c r="BU14" s="58"/>
      <c r="BV14" s="58">
        <f t="shared" ref="BV14:CF14" si="4">SUM(BV12:BV13)</f>
        <v>0</v>
      </c>
      <c r="BW14" s="58">
        <f t="shared" si="4"/>
        <v>0</v>
      </c>
      <c r="BX14" s="58">
        <f t="shared" si="4"/>
        <v>23.75</v>
      </c>
      <c r="BY14" s="58">
        <f t="shared" si="4"/>
        <v>0</v>
      </c>
      <c r="BZ14" s="58">
        <f t="shared" si="4"/>
        <v>156.38</v>
      </c>
      <c r="CA14" s="58">
        <f t="shared" si="4"/>
        <v>0</v>
      </c>
      <c r="CB14" s="58">
        <f t="shared" si="4"/>
        <v>8.81</v>
      </c>
      <c r="CC14" s="58">
        <f t="shared" si="4"/>
        <v>2</v>
      </c>
      <c r="CD14" s="58">
        <f t="shared" si="4"/>
        <v>273.83</v>
      </c>
      <c r="CE14" s="58">
        <f t="shared" si="4"/>
        <v>273</v>
      </c>
      <c r="CF14" s="6">
        <f t="shared" si="4"/>
        <v>3300</v>
      </c>
      <c r="CG14" s="8"/>
      <c r="CI14" s="125">
        <f t="shared" ref="CI14:CR14" si="5">SUM(CI12:CI13)</f>
        <v>2</v>
      </c>
      <c r="CJ14" s="125">
        <f t="shared" si="5"/>
        <v>0</v>
      </c>
      <c r="CK14" s="125">
        <f t="shared" si="5"/>
        <v>2</v>
      </c>
      <c r="CL14" s="125">
        <f t="shared" si="5"/>
        <v>2</v>
      </c>
      <c r="CM14" s="125">
        <f t="shared" si="5"/>
        <v>2</v>
      </c>
      <c r="CN14" s="125">
        <f t="shared" si="5"/>
        <v>3</v>
      </c>
      <c r="CO14" s="126">
        <f t="shared" si="5"/>
        <v>0</v>
      </c>
      <c r="CP14" s="126">
        <f t="shared" si="5"/>
        <v>2</v>
      </c>
      <c r="CQ14" s="125">
        <f t="shared" si="5"/>
        <v>1</v>
      </c>
      <c r="CR14" s="125">
        <f t="shared" si="5"/>
        <v>8</v>
      </c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8"/>
      <c r="DF14" s="138"/>
      <c r="DH14" s="188"/>
      <c r="DI14" s="188"/>
      <c r="DJ14" s="188"/>
    </row>
    <row r="15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DropDown="1" showInputMessage="1" showErrorMessage="1" sqref="AS14:AW14 AS1:AW10"/>
    <dataValidation allowBlank="1" showInputMessage="1" showErrorMessage="1" prompt="សំរាប់តែអ្នកចូលតែប៉ុណ្ណោះ!!!" sqref="DC12:DE13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U19"/>
  <sheetViews>
    <sheetView view="pageBreakPreview" zoomScale="80" zoomScaleNormal="90" zoomScaleSheetLayoutView="80" workbookViewId="0">
      <pane xSplit="19" ySplit="11" topLeftCell="BU12" activePane="bottomRight" state="frozen"/>
      <selection activeCell="A4" sqref="A4:CG5"/>
      <selection pane="topRight" activeCell="A4" sqref="A4:CG5"/>
      <selection pane="bottomLeft" activeCell="A4" sqref="A4:CG5"/>
      <selection pane="bottomRight" activeCell="C14" sqref="C14"/>
    </sheetView>
  </sheetViews>
  <sheetFormatPr defaultRowHeight="27.75"/>
  <cols>
    <col min="1" max="1" width="3" style="1" customWidth="1"/>
    <col min="2" max="2" width="6.75" style="1" customWidth="1"/>
    <col min="3" max="3" width="17.875" style="1" customWidth="1"/>
    <col min="4" max="5" width="14" style="52" customWidth="1"/>
    <col min="6" max="6" width="6.5" style="1" customWidth="1"/>
    <col min="7" max="7" width="10" style="1" customWidth="1"/>
    <col min="8" max="8" width="10.7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7" width="4.5" style="1" customWidth="1"/>
    <col min="18" max="18" width="4.625" style="1" customWidth="1"/>
    <col min="19" max="19" width="4.25" style="1" customWidth="1"/>
    <col min="20" max="20" width="4.75" style="1" customWidth="1"/>
    <col min="21" max="21" width="4" style="1" customWidth="1"/>
    <col min="22" max="22" width="3.125" style="1" customWidth="1"/>
    <col min="23" max="23" width="6.125" style="1" customWidth="1"/>
    <col min="24" max="24" width="6.875" style="1" customWidth="1"/>
    <col min="25" max="25" width="5.5" style="2" hidden="1" customWidth="1"/>
    <col min="26" max="26" width="4.75" style="1" customWidth="1"/>
    <col min="27" max="27" width="7.875" style="2" hidden="1" customWidth="1"/>
    <col min="28" max="28" width="7.25" style="1" customWidth="1"/>
    <col min="29" max="30" width="5.75" style="1" customWidth="1"/>
    <col min="31" max="31" width="6.25" style="1" customWidth="1"/>
    <col min="32" max="32" width="7.5" style="1" customWidth="1"/>
    <col min="33" max="34" width="6.375" style="1" customWidth="1"/>
    <col min="35" max="35" width="6.375" style="1" hidden="1" customWidth="1"/>
    <col min="36" max="36" width="8.125" style="1" hidden="1" customWidth="1"/>
    <col min="37" max="37" width="6.375" style="2" hidden="1" customWidth="1"/>
    <col min="38" max="38" width="6.625" style="9" customWidth="1"/>
    <col min="39" max="43" width="5.75" style="3" hidden="1" customWidth="1"/>
    <col min="44" max="44" width="6.125" style="1" customWidth="1"/>
    <col min="45" max="45" width="5.5" style="3" hidden="1" customWidth="1"/>
    <col min="46" max="49" width="5.375" style="3" hidden="1" customWidth="1"/>
    <col min="50" max="50" width="8.375" style="1" customWidth="1"/>
    <col min="51" max="51" width="5.125" style="1" hidden="1" customWidth="1"/>
    <col min="52" max="52" width="9.75" style="1" hidden="1" customWidth="1"/>
    <col min="53" max="53" width="9" style="1" hidden="1" customWidth="1"/>
    <col min="54" max="56" width="6.125" style="1" hidden="1" customWidth="1"/>
    <col min="57" max="57" width="4.75" style="1" customWidth="1"/>
    <col min="58" max="59" width="7" style="1" hidden="1" customWidth="1"/>
    <col min="60" max="60" width="6.125" style="1" customWidth="1"/>
    <col min="61" max="61" width="7.75" style="1" customWidth="1"/>
    <col min="62" max="62" width="6.75" style="1" hidden="1" customWidth="1"/>
    <col min="63" max="63" width="4.875" style="1" customWidth="1"/>
    <col min="64" max="64" width="5.5" style="1" customWidth="1"/>
    <col min="65" max="66" width="7.5" style="1" customWidth="1"/>
    <col min="67" max="69" width="8.625" style="1" hidden="1" customWidth="1"/>
    <col min="70" max="71" width="11.125" style="1" hidden="1" customWidth="1"/>
    <col min="72" max="72" width="9.5" style="1" hidden="1" customWidth="1"/>
    <col min="73" max="73" width="5" style="1" customWidth="1"/>
    <col min="74" max="74" width="7.5" style="1" customWidth="1"/>
    <col min="75" max="75" width="5.625" style="1" customWidth="1"/>
    <col min="76" max="76" width="5.5" style="1" customWidth="1"/>
    <col min="77" max="77" width="5.875" style="1" customWidth="1"/>
    <col min="78" max="78" width="5.625" style="1" customWidth="1"/>
    <col min="79" max="81" width="5.375" style="1" customWidth="1"/>
    <col min="82" max="83" width="7.875" style="4" customWidth="1"/>
    <col min="84" max="84" width="6.5" style="1" customWidth="1"/>
    <col min="85" max="85" width="8.5" style="1" customWidth="1"/>
    <col min="86" max="86" width="5.5" style="1" customWidth="1"/>
    <col min="87" max="90" width="9" style="1" customWidth="1"/>
    <col min="91" max="91" width="9.25" style="1" customWidth="1"/>
    <col min="92" max="93" width="9" style="1" customWidth="1"/>
    <col min="94" max="94" width="10.125" style="1" customWidth="1"/>
    <col min="95" max="96" width="9" style="1" customWidth="1"/>
    <col min="97" max="97" width="3.125" style="1" customWidth="1"/>
    <col min="98" max="98" width="4.875" style="139" customWidth="1"/>
    <col min="99" max="99" width="4.125" style="139" customWidth="1"/>
    <col min="100" max="106" width="4.75" style="139" customWidth="1"/>
    <col min="107" max="107" width="5.125" style="139" customWidth="1"/>
    <col min="108" max="108" width="5.75" style="139" bestFit="1" customWidth="1"/>
    <col min="109" max="109" width="6.25" style="140" customWidth="1"/>
    <col min="110" max="110" width="7.875" style="140" customWidth="1"/>
    <col min="111" max="111" width="3.125" style="1" customWidth="1"/>
    <col min="112" max="114" width="6.75" style="10" customWidth="1"/>
    <col min="115" max="115" width="5.5" style="1" customWidth="1"/>
    <col min="116" max="117" width="5.125" style="1" customWidth="1"/>
    <col min="118" max="118" width="3.125" style="1" customWidth="1"/>
    <col min="119" max="121" width="7.875" style="1" customWidth="1"/>
    <col min="122" max="122" width="8.625" style="1" bestFit="1" customWidth="1"/>
    <col min="123" max="127" width="7.875" style="1" customWidth="1"/>
    <col min="128" max="129" width="7.125" style="1" customWidth="1"/>
    <col min="130" max="137" width="3.125" style="1" customWidth="1"/>
    <col min="138" max="16384" width="9" style="1"/>
  </cols>
  <sheetData>
    <row r="1" spans="1:125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5"/>
      <c r="DF1" s="135"/>
      <c r="DH1" s="66"/>
      <c r="DI1" s="66"/>
      <c r="DJ1" s="66"/>
    </row>
    <row r="2" spans="1:125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5"/>
      <c r="DF2" s="135"/>
      <c r="DH2" s="66"/>
      <c r="DI2" s="66"/>
      <c r="DJ2" s="66"/>
    </row>
    <row r="3" spans="1:125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5"/>
      <c r="DF3" s="135"/>
      <c r="DH3" s="66"/>
      <c r="DI3" s="66"/>
      <c r="DJ3" s="66"/>
    </row>
    <row r="4" spans="1:125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5"/>
      <c r="DF4" s="135"/>
      <c r="DH4" s="66"/>
      <c r="DI4" s="66"/>
      <c r="DJ4" s="66"/>
    </row>
    <row r="5" spans="1:125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  <c r="DF5" s="135"/>
      <c r="DH5" s="66"/>
      <c r="DI5" s="66"/>
      <c r="DJ5" s="66"/>
    </row>
    <row r="6" spans="1:125" s="13" customFormat="1" ht="18.75" customHeight="1" thickBot="1">
      <c r="A6" s="279" t="s">
        <v>208</v>
      </c>
      <c r="B6" s="279"/>
      <c r="C6" s="279"/>
      <c r="D6" s="279"/>
      <c r="E6" s="6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8"/>
      <c r="AL6" s="18"/>
      <c r="AM6" s="19"/>
      <c r="AN6" s="19"/>
      <c r="AO6" s="19"/>
      <c r="AP6" s="19"/>
      <c r="AQ6" s="19"/>
      <c r="AR6" s="190"/>
      <c r="AS6" s="19"/>
      <c r="AT6" s="19"/>
      <c r="AU6" s="19"/>
      <c r="AV6" s="19"/>
      <c r="AW6" s="19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309"/>
      <c r="BX6" s="309"/>
      <c r="BY6" s="309"/>
      <c r="BZ6" s="309"/>
      <c r="CA6" s="309"/>
      <c r="CB6" s="98"/>
      <c r="CC6" s="98"/>
      <c r="CD6" s="57"/>
      <c r="CE6" s="300" t="s">
        <v>154</v>
      </c>
      <c r="CF6" s="300"/>
      <c r="CG6" s="55">
        <v>4106</v>
      </c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20"/>
      <c r="DF6" s="20"/>
      <c r="DH6" s="14"/>
      <c r="DI6" s="14"/>
      <c r="DJ6" s="14"/>
    </row>
    <row r="7" spans="1:125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205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215"/>
      <c r="P7" s="240" t="s">
        <v>89</v>
      </c>
      <c r="Q7" s="240" t="s">
        <v>232</v>
      </c>
      <c r="R7" s="240" t="s">
        <v>90</v>
      </c>
      <c r="S7" s="240" t="s">
        <v>91</v>
      </c>
      <c r="T7" s="264" t="s">
        <v>92</v>
      </c>
      <c r="U7" s="264"/>
      <c r="V7" s="264"/>
      <c r="W7" s="240" t="s">
        <v>93</v>
      </c>
      <c r="X7" s="240"/>
      <c r="Y7" s="240"/>
      <c r="Z7" s="240"/>
      <c r="AA7" s="242" t="s">
        <v>47</v>
      </c>
      <c r="AB7" s="240" t="s">
        <v>171</v>
      </c>
      <c r="AC7" s="240" t="s">
        <v>50</v>
      </c>
      <c r="AD7" s="240" t="s">
        <v>232</v>
      </c>
      <c r="AE7" s="240" t="str">
        <f>R7</f>
        <v>ច្បាប់ឈឺ</v>
      </c>
      <c r="AF7" s="240" t="s">
        <v>157</v>
      </c>
      <c r="AG7" s="264" t="s">
        <v>18</v>
      </c>
      <c r="AH7" s="240" t="s">
        <v>22</v>
      </c>
      <c r="AI7" s="240" t="s">
        <v>19</v>
      </c>
      <c r="AJ7" s="266" t="s">
        <v>138</v>
      </c>
      <c r="AK7" s="242"/>
      <c r="AL7" s="240" t="s">
        <v>30</v>
      </c>
      <c r="AM7" s="240" t="s">
        <v>55</v>
      </c>
      <c r="AN7" s="240" t="s">
        <v>56</v>
      </c>
      <c r="AO7" s="240" t="s">
        <v>232</v>
      </c>
      <c r="AP7" s="240" t="s">
        <v>43</v>
      </c>
      <c r="AQ7" s="240" t="s">
        <v>24</v>
      </c>
      <c r="AR7" s="280" t="s">
        <v>83</v>
      </c>
      <c r="AS7" s="242" t="s">
        <v>43</v>
      </c>
      <c r="AT7" s="242" t="s">
        <v>24</v>
      </c>
      <c r="AU7" s="242" t="s">
        <v>232</v>
      </c>
      <c r="AV7" s="242" t="s">
        <v>56</v>
      </c>
      <c r="AW7" s="242" t="s">
        <v>246</v>
      </c>
      <c r="AX7" s="240" t="s">
        <v>20</v>
      </c>
      <c r="AY7" s="255" t="s">
        <v>46</v>
      </c>
      <c r="AZ7" s="268" t="s">
        <v>166</v>
      </c>
      <c r="BA7" s="269"/>
      <c r="BB7" s="270">
        <v>43251</v>
      </c>
      <c r="BC7" s="271"/>
      <c r="BD7" s="208"/>
      <c r="BE7" s="255" t="s">
        <v>48</v>
      </c>
      <c r="BF7" s="240" t="s">
        <v>51</v>
      </c>
      <c r="BG7" s="240" t="s">
        <v>59</v>
      </c>
      <c r="BH7" s="240" t="s">
        <v>58</v>
      </c>
      <c r="BI7" s="266" t="s">
        <v>167</v>
      </c>
      <c r="BJ7" s="253" t="s">
        <v>160</v>
      </c>
      <c r="BK7" s="258" t="s">
        <v>144</v>
      </c>
      <c r="BL7" s="259"/>
      <c r="BM7" s="260"/>
      <c r="BN7" s="305" t="s">
        <v>150</v>
      </c>
      <c r="BO7" s="312" t="s">
        <v>177</v>
      </c>
      <c r="BP7" s="318" t="s">
        <v>178</v>
      </c>
      <c r="BQ7" s="318" t="s">
        <v>150</v>
      </c>
      <c r="BR7" s="318" t="s">
        <v>266</v>
      </c>
      <c r="BS7" s="318" t="s">
        <v>180</v>
      </c>
      <c r="BT7" s="318" t="s">
        <v>181</v>
      </c>
      <c r="BU7" s="305" t="s">
        <v>154</v>
      </c>
      <c r="BV7" s="305" t="s">
        <v>152</v>
      </c>
      <c r="BW7" s="255" t="s">
        <v>46</v>
      </c>
      <c r="BX7" s="329" t="s">
        <v>248</v>
      </c>
      <c r="BY7" s="329" t="s">
        <v>249</v>
      </c>
      <c r="BZ7" s="323" t="s">
        <v>243</v>
      </c>
      <c r="CA7" s="240" t="s">
        <v>94</v>
      </c>
      <c r="CB7" s="266" t="s">
        <v>160</v>
      </c>
      <c r="CC7" s="266" t="s">
        <v>25</v>
      </c>
      <c r="CD7" s="240" t="s">
        <v>44</v>
      </c>
      <c r="CE7" s="307" t="s">
        <v>132</v>
      </c>
      <c r="CF7" s="308"/>
      <c r="CG7" s="272" t="s">
        <v>21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  <c r="DF7" s="146"/>
      <c r="DH7" s="156"/>
      <c r="DI7" s="156"/>
      <c r="DJ7" s="156"/>
    </row>
    <row r="8" spans="1:125" s="154" customFormat="1" ht="25.5" customHeight="1" thickBot="1">
      <c r="A8" s="287"/>
      <c r="B8" s="241"/>
      <c r="C8" s="267"/>
      <c r="D8" s="297"/>
      <c r="E8" s="298"/>
      <c r="F8" s="206" t="s">
        <v>127</v>
      </c>
      <c r="G8" s="267"/>
      <c r="H8" s="241"/>
      <c r="I8" s="241"/>
      <c r="J8" s="241"/>
      <c r="K8" s="241"/>
      <c r="L8" s="241"/>
      <c r="M8" s="267"/>
      <c r="N8" s="267"/>
      <c r="O8" s="216"/>
      <c r="P8" s="241"/>
      <c r="Q8" s="241"/>
      <c r="R8" s="241"/>
      <c r="S8" s="241"/>
      <c r="T8" s="275" t="s">
        <v>169</v>
      </c>
      <c r="U8" s="275"/>
      <c r="V8" s="275"/>
      <c r="W8" s="241"/>
      <c r="X8" s="241"/>
      <c r="Y8" s="241"/>
      <c r="Z8" s="241"/>
      <c r="AA8" s="243"/>
      <c r="AB8" s="241"/>
      <c r="AC8" s="241"/>
      <c r="AD8" s="241"/>
      <c r="AE8" s="241"/>
      <c r="AF8" s="241"/>
      <c r="AG8" s="282"/>
      <c r="AH8" s="241"/>
      <c r="AI8" s="241"/>
      <c r="AJ8" s="267"/>
      <c r="AK8" s="243"/>
      <c r="AL8" s="241"/>
      <c r="AM8" s="241"/>
      <c r="AN8" s="241"/>
      <c r="AO8" s="241"/>
      <c r="AP8" s="241"/>
      <c r="AQ8" s="241"/>
      <c r="AR8" s="281"/>
      <c r="AS8" s="243"/>
      <c r="AT8" s="243"/>
      <c r="AU8" s="243"/>
      <c r="AV8" s="243"/>
      <c r="AW8" s="243"/>
      <c r="AX8" s="241"/>
      <c r="AY8" s="256"/>
      <c r="AZ8" s="213"/>
      <c r="BA8" s="213"/>
      <c r="BB8" s="213"/>
      <c r="BC8" s="213"/>
      <c r="BD8" s="209"/>
      <c r="BE8" s="256"/>
      <c r="BF8" s="241"/>
      <c r="BG8" s="241"/>
      <c r="BH8" s="241"/>
      <c r="BI8" s="267"/>
      <c r="BJ8" s="254"/>
      <c r="BK8" s="151" t="s">
        <v>146</v>
      </c>
      <c r="BL8" s="151" t="s">
        <v>147</v>
      </c>
      <c r="BM8" s="151" t="s">
        <v>145</v>
      </c>
      <c r="BN8" s="306"/>
      <c r="BO8" s="313"/>
      <c r="BP8" s="319"/>
      <c r="BQ8" s="319"/>
      <c r="BR8" s="319"/>
      <c r="BS8" s="319"/>
      <c r="BT8" s="319"/>
      <c r="BU8" s="306"/>
      <c r="BV8" s="306"/>
      <c r="BW8" s="256"/>
      <c r="BX8" s="330"/>
      <c r="BY8" s="330"/>
      <c r="BZ8" s="324"/>
      <c r="CA8" s="241"/>
      <c r="CB8" s="267"/>
      <c r="CC8" s="267"/>
      <c r="CD8" s="241"/>
      <c r="CE8" s="203" t="s">
        <v>133</v>
      </c>
      <c r="CF8" s="153" t="s">
        <v>131</v>
      </c>
      <c r="CG8" s="273"/>
      <c r="CI8" s="155" t="s">
        <v>82</v>
      </c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6"/>
      <c r="DF8" s="146"/>
      <c r="DH8" s="157"/>
      <c r="DI8" s="157"/>
      <c r="DJ8" s="157"/>
      <c r="DO8" s="245" t="s">
        <v>261</v>
      </c>
      <c r="DP8" s="245"/>
      <c r="DQ8" s="245"/>
      <c r="DR8" s="154" t="e">
        <f>#REF!</f>
        <v>#REF!</v>
      </c>
    </row>
    <row r="9" spans="1:125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207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216"/>
      <c r="P9" s="243" t="s">
        <v>104</v>
      </c>
      <c r="Q9" s="243" t="s">
        <v>268</v>
      </c>
      <c r="R9" s="265" t="s">
        <v>105</v>
      </c>
      <c r="S9" s="265" t="s">
        <v>106</v>
      </c>
      <c r="T9" s="288" t="s">
        <v>31</v>
      </c>
      <c r="U9" s="288"/>
      <c r="V9" s="288"/>
      <c r="W9" s="265" t="s">
        <v>108</v>
      </c>
      <c r="X9" s="265"/>
      <c r="Y9" s="265"/>
      <c r="Z9" s="265"/>
      <c r="AA9" s="243"/>
      <c r="AB9" s="288" t="s">
        <v>34</v>
      </c>
      <c r="AC9" s="261" t="s">
        <v>53</v>
      </c>
      <c r="AD9" s="243" t="s">
        <v>268</v>
      </c>
      <c r="AE9" s="261" t="s">
        <v>53</v>
      </c>
      <c r="AF9" s="265" t="s">
        <v>38</v>
      </c>
      <c r="AG9" s="265" t="s">
        <v>35</v>
      </c>
      <c r="AH9" s="284" t="s">
        <v>36</v>
      </c>
      <c r="AI9" s="265" t="s">
        <v>37</v>
      </c>
      <c r="AJ9" s="38" t="s">
        <v>142</v>
      </c>
      <c r="AK9" s="243"/>
      <c r="AL9" s="265" t="s">
        <v>9</v>
      </c>
      <c r="AM9" s="204"/>
      <c r="AN9" s="204"/>
      <c r="AO9" s="204"/>
      <c r="AP9" s="204"/>
      <c r="AQ9" s="204"/>
      <c r="AR9" s="207" t="s">
        <v>27</v>
      </c>
      <c r="AS9" s="243"/>
      <c r="AT9" s="243"/>
      <c r="AU9" s="243"/>
      <c r="AV9" s="243"/>
      <c r="AW9" s="243"/>
      <c r="AX9" s="261" t="s">
        <v>33</v>
      </c>
      <c r="AY9" s="262" t="s">
        <v>45</v>
      </c>
      <c r="AZ9" s="212"/>
      <c r="BA9" s="212"/>
      <c r="BB9" s="212"/>
      <c r="BC9" s="212"/>
      <c r="BD9" s="212"/>
      <c r="BE9" s="262" t="s">
        <v>49</v>
      </c>
      <c r="BF9" s="257" t="s">
        <v>10</v>
      </c>
      <c r="BG9" s="257" t="s">
        <v>61</v>
      </c>
      <c r="BH9" s="276" t="s">
        <v>60</v>
      </c>
      <c r="BI9" s="251" t="s">
        <v>168</v>
      </c>
      <c r="BJ9" s="86" t="s">
        <v>159</v>
      </c>
      <c r="BK9" s="301" t="s">
        <v>148</v>
      </c>
      <c r="BL9" s="303" t="s">
        <v>149</v>
      </c>
      <c r="BM9" s="301" t="s">
        <v>49</v>
      </c>
      <c r="BN9" s="301" t="s">
        <v>151</v>
      </c>
      <c r="BO9" s="313"/>
      <c r="BP9" s="319"/>
      <c r="BQ9" s="319"/>
      <c r="BR9" s="319"/>
      <c r="BS9" s="319"/>
      <c r="BT9" s="319"/>
      <c r="BU9" s="301" t="s">
        <v>155</v>
      </c>
      <c r="BV9" s="301" t="s">
        <v>153</v>
      </c>
      <c r="BW9" s="262" t="s">
        <v>45</v>
      </c>
      <c r="BX9" s="327" t="s">
        <v>247</v>
      </c>
      <c r="BY9" s="327" t="s">
        <v>250</v>
      </c>
      <c r="BZ9" s="325" t="s">
        <v>244</v>
      </c>
      <c r="CA9" s="257" t="s">
        <v>215</v>
      </c>
      <c r="CB9" s="210" t="s">
        <v>159</v>
      </c>
      <c r="CC9" s="210" t="s">
        <v>251</v>
      </c>
      <c r="CD9" s="265" t="s">
        <v>4</v>
      </c>
      <c r="CE9" s="310" t="s">
        <v>4</v>
      </c>
      <c r="CF9" s="311"/>
      <c r="CG9" s="321" t="s">
        <v>5</v>
      </c>
      <c r="CI9" s="322">
        <v>100</v>
      </c>
      <c r="CJ9" s="322">
        <v>50</v>
      </c>
      <c r="CK9" s="322">
        <v>20</v>
      </c>
      <c r="CL9" s="322">
        <v>10</v>
      </c>
      <c r="CM9" s="322">
        <v>5</v>
      </c>
      <c r="CN9" s="322">
        <v>1</v>
      </c>
      <c r="CO9" s="299">
        <v>2000</v>
      </c>
      <c r="CP9" s="299">
        <v>1000</v>
      </c>
      <c r="CQ9" s="299">
        <v>500</v>
      </c>
      <c r="CR9" s="299">
        <v>100</v>
      </c>
      <c r="CT9" s="315" t="s">
        <v>80</v>
      </c>
      <c r="CU9" s="315" t="s">
        <v>81</v>
      </c>
      <c r="CV9" s="315" t="s">
        <v>76</v>
      </c>
      <c r="CW9" s="315"/>
      <c r="CX9" s="315"/>
      <c r="CY9" s="315"/>
      <c r="CZ9" s="315"/>
      <c r="DA9" s="315"/>
      <c r="DB9" s="315"/>
      <c r="DC9" s="315" t="s">
        <v>64</v>
      </c>
      <c r="DD9" s="315"/>
      <c r="DE9" s="315"/>
      <c r="DF9" s="248" t="s">
        <v>246</v>
      </c>
      <c r="DH9" s="136"/>
      <c r="DI9" s="136"/>
      <c r="DJ9" s="136"/>
      <c r="DO9" s="244" t="s">
        <v>259</v>
      </c>
      <c r="DP9" s="244" t="s">
        <v>260</v>
      </c>
      <c r="DQ9" s="244" t="s">
        <v>18</v>
      </c>
      <c r="DR9" s="317" t="s">
        <v>262</v>
      </c>
      <c r="DS9" s="317"/>
      <c r="DT9" s="317"/>
    </row>
    <row r="10" spans="1:125" s="20" customFormat="1" ht="18" customHeight="1" thickBot="1">
      <c r="A10" s="278"/>
      <c r="B10" s="265"/>
      <c r="C10" s="285"/>
      <c r="D10" s="293"/>
      <c r="E10" s="294"/>
      <c r="F10" s="207" t="s">
        <v>126</v>
      </c>
      <c r="G10" s="290"/>
      <c r="H10" s="265"/>
      <c r="I10" s="265"/>
      <c r="J10" s="243"/>
      <c r="K10" s="265"/>
      <c r="L10" s="265"/>
      <c r="M10" s="288"/>
      <c r="N10" s="265"/>
      <c r="O10" s="216"/>
      <c r="P10" s="243"/>
      <c r="Q10" s="243"/>
      <c r="R10" s="265"/>
      <c r="S10" s="265"/>
      <c r="T10" s="204" t="s">
        <v>28</v>
      </c>
      <c r="U10" s="204" t="s">
        <v>29</v>
      </c>
      <c r="V10" s="204" t="s">
        <v>40</v>
      </c>
      <c r="W10" s="204" t="s">
        <v>41</v>
      </c>
      <c r="X10" s="204" t="s">
        <v>42</v>
      </c>
      <c r="Y10" s="204"/>
      <c r="Z10" s="204" t="s">
        <v>40</v>
      </c>
      <c r="AA10" s="243"/>
      <c r="AB10" s="288"/>
      <c r="AC10" s="261"/>
      <c r="AD10" s="243"/>
      <c r="AE10" s="261"/>
      <c r="AF10" s="265"/>
      <c r="AG10" s="265"/>
      <c r="AH10" s="285"/>
      <c r="AI10" s="265"/>
      <c r="AJ10" s="37" t="s">
        <v>143</v>
      </c>
      <c r="AK10" s="243"/>
      <c r="AL10" s="265"/>
      <c r="AM10" s="204"/>
      <c r="AN10" s="204"/>
      <c r="AO10" s="204"/>
      <c r="AP10" s="204"/>
      <c r="AQ10" s="204"/>
      <c r="AR10" s="207" t="s">
        <v>10</v>
      </c>
      <c r="AS10" s="243"/>
      <c r="AT10" s="243"/>
      <c r="AU10" s="243"/>
      <c r="AV10" s="243"/>
      <c r="AW10" s="243"/>
      <c r="AX10" s="261"/>
      <c r="AY10" s="262"/>
      <c r="AZ10" s="212"/>
      <c r="BA10" s="212"/>
      <c r="BB10" s="212"/>
      <c r="BC10" s="212"/>
      <c r="BD10" s="212"/>
      <c r="BE10" s="262"/>
      <c r="BF10" s="257"/>
      <c r="BG10" s="257"/>
      <c r="BH10" s="277"/>
      <c r="BI10" s="252"/>
      <c r="BJ10" s="87" t="s">
        <v>158</v>
      </c>
      <c r="BK10" s="302"/>
      <c r="BL10" s="304"/>
      <c r="BM10" s="302"/>
      <c r="BN10" s="302"/>
      <c r="BO10" s="313"/>
      <c r="BP10" s="319"/>
      <c r="BQ10" s="319"/>
      <c r="BR10" s="319"/>
      <c r="BS10" s="319"/>
      <c r="BT10" s="319"/>
      <c r="BU10" s="302"/>
      <c r="BV10" s="302"/>
      <c r="BW10" s="262"/>
      <c r="BX10" s="328"/>
      <c r="BY10" s="328"/>
      <c r="BZ10" s="326"/>
      <c r="CA10" s="257"/>
      <c r="CB10" s="211" t="s">
        <v>158</v>
      </c>
      <c r="CC10" s="211"/>
      <c r="CD10" s="265"/>
      <c r="CE10" s="53" t="s">
        <v>134</v>
      </c>
      <c r="CF10" s="53" t="s">
        <v>135</v>
      </c>
      <c r="CG10" s="321"/>
      <c r="CI10" s="322"/>
      <c r="CJ10" s="322"/>
      <c r="CK10" s="322"/>
      <c r="CL10" s="322"/>
      <c r="CM10" s="322"/>
      <c r="CN10" s="322"/>
      <c r="CO10" s="299"/>
      <c r="CP10" s="299"/>
      <c r="CQ10" s="299"/>
      <c r="CR10" s="299"/>
      <c r="CT10" s="315"/>
      <c r="CU10" s="315"/>
      <c r="CV10" s="248" t="s">
        <v>197</v>
      </c>
      <c r="CW10" s="315" t="s">
        <v>62</v>
      </c>
      <c r="CX10" s="315" t="s">
        <v>55</v>
      </c>
      <c r="CY10" s="315" t="s">
        <v>56</v>
      </c>
      <c r="CZ10" s="315" t="s">
        <v>230</v>
      </c>
      <c r="DA10" s="316">
        <v>0.5</v>
      </c>
      <c r="DB10" s="315" t="s">
        <v>43</v>
      </c>
      <c r="DC10" s="315" t="s">
        <v>75</v>
      </c>
      <c r="DD10" s="315" t="s">
        <v>62</v>
      </c>
      <c r="DE10" s="315" t="s">
        <v>63</v>
      </c>
      <c r="DF10" s="249"/>
      <c r="DH10" s="246" t="s">
        <v>253</v>
      </c>
      <c r="DI10" s="247" t="s">
        <v>26</v>
      </c>
      <c r="DJ10" s="246" t="s">
        <v>254</v>
      </c>
      <c r="DO10" s="244"/>
      <c r="DP10" s="244"/>
      <c r="DQ10" s="244"/>
      <c r="DR10" s="317"/>
      <c r="DS10" s="317"/>
      <c r="DT10" s="317"/>
    </row>
    <row r="11" spans="1:125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217"/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70">
        <v>21</v>
      </c>
      <c r="W11" s="69">
        <v>22</v>
      </c>
      <c r="X11" s="69">
        <v>23</v>
      </c>
      <c r="Y11" s="69">
        <v>21</v>
      </c>
      <c r="Z11" s="69">
        <v>24</v>
      </c>
      <c r="AA11" s="69">
        <v>23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>
        <v>30</v>
      </c>
      <c r="AH11" s="69">
        <v>31</v>
      </c>
      <c r="AI11" s="69"/>
      <c r="AJ11" s="69"/>
      <c r="AK11" s="69">
        <v>32</v>
      </c>
      <c r="AL11" s="69">
        <v>32</v>
      </c>
      <c r="AM11" s="69"/>
      <c r="AN11" s="69"/>
      <c r="AO11" s="69"/>
      <c r="AP11" s="69"/>
      <c r="AQ11" s="69"/>
      <c r="AR11" s="69">
        <v>33</v>
      </c>
      <c r="AS11" s="69"/>
      <c r="AT11" s="69"/>
      <c r="AU11" s="69"/>
      <c r="AV11" s="69"/>
      <c r="AW11" s="69"/>
      <c r="AX11" s="69">
        <v>34</v>
      </c>
      <c r="AY11" s="69">
        <v>32</v>
      </c>
      <c r="AZ11" s="71" t="s">
        <v>165</v>
      </c>
      <c r="BA11" s="71" t="s">
        <v>164</v>
      </c>
      <c r="BB11" s="72" t="s">
        <v>161</v>
      </c>
      <c r="BC11" s="72" t="s">
        <v>162</v>
      </c>
      <c r="BD11" s="72" t="s">
        <v>163</v>
      </c>
      <c r="BE11" s="69">
        <v>35</v>
      </c>
      <c r="BF11" s="69">
        <v>33</v>
      </c>
      <c r="BG11" s="69">
        <v>34</v>
      </c>
      <c r="BH11" s="69">
        <v>36</v>
      </c>
      <c r="BI11" s="69">
        <v>37</v>
      </c>
      <c r="BJ11" s="88">
        <v>37</v>
      </c>
      <c r="BK11" s="69">
        <v>38</v>
      </c>
      <c r="BL11" s="69">
        <v>39</v>
      </c>
      <c r="BM11" s="69">
        <v>40</v>
      </c>
      <c r="BN11" s="69">
        <v>41</v>
      </c>
      <c r="BO11" s="314"/>
      <c r="BP11" s="320"/>
      <c r="BQ11" s="320"/>
      <c r="BR11" s="320"/>
      <c r="BS11" s="320"/>
      <c r="BT11" s="320"/>
      <c r="BU11" s="69">
        <v>42</v>
      </c>
      <c r="BV11" s="69">
        <v>43</v>
      </c>
      <c r="BW11" s="69">
        <v>44</v>
      </c>
      <c r="BX11" s="69">
        <v>45</v>
      </c>
      <c r="BY11" s="69">
        <v>46</v>
      </c>
      <c r="BZ11" s="69">
        <v>47</v>
      </c>
      <c r="CA11" s="69">
        <v>48</v>
      </c>
      <c r="CB11" s="69">
        <v>49</v>
      </c>
      <c r="CC11" s="69">
        <v>50</v>
      </c>
      <c r="CD11" s="69">
        <v>51</v>
      </c>
      <c r="CE11" s="69">
        <v>52</v>
      </c>
      <c r="CF11" s="69">
        <v>53</v>
      </c>
      <c r="CG11" s="69">
        <v>54</v>
      </c>
      <c r="CT11" s="315"/>
      <c r="CU11" s="315"/>
      <c r="CV11" s="250"/>
      <c r="CW11" s="315"/>
      <c r="CX11" s="315"/>
      <c r="CY11" s="315"/>
      <c r="CZ11" s="315"/>
      <c r="DA11" s="315"/>
      <c r="DB11" s="315"/>
      <c r="DC11" s="315"/>
      <c r="DD11" s="315"/>
      <c r="DE11" s="315"/>
      <c r="DF11" s="250"/>
      <c r="DH11" s="246"/>
      <c r="DI11" s="247"/>
      <c r="DJ11" s="246"/>
      <c r="DO11" s="244"/>
      <c r="DP11" s="244"/>
      <c r="DQ11" s="244"/>
      <c r="DR11" s="317"/>
      <c r="DS11" s="317"/>
      <c r="DT11" s="317"/>
    </row>
    <row r="12" spans="1:125" s="118" customFormat="1" ht="33" customHeight="1" thickBot="1">
      <c r="A12" s="22">
        <v>1</v>
      </c>
      <c r="B12" s="80" t="s">
        <v>542</v>
      </c>
      <c r="C12" s="80">
        <v>0</v>
      </c>
      <c r="D12" s="80" t="s">
        <v>549</v>
      </c>
      <c r="E12" s="80" t="s">
        <v>550</v>
      </c>
      <c r="F12" s="103" t="s">
        <v>240</v>
      </c>
      <c r="G12" s="80" t="s">
        <v>1059</v>
      </c>
      <c r="H12" s="104">
        <v>44774</v>
      </c>
      <c r="I12" s="105">
        <v>204</v>
      </c>
      <c r="J12" s="106">
        <v>26</v>
      </c>
      <c r="K12" s="106">
        <v>0</v>
      </c>
      <c r="L12" s="106">
        <v>0</v>
      </c>
      <c r="M12" s="106">
        <v>0</v>
      </c>
      <c r="N12" s="106">
        <v>26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80">
        <v>0</v>
      </c>
      <c r="U12" s="80">
        <v>0</v>
      </c>
      <c r="V12" s="106"/>
      <c r="W12" s="107">
        <v>0</v>
      </c>
      <c r="X12" s="107">
        <v>0</v>
      </c>
      <c r="Y12" s="107"/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204</v>
      </c>
      <c r="AH12" s="108">
        <v>204</v>
      </c>
      <c r="AI12" s="107"/>
      <c r="AJ12" s="107">
        <v>204</v>
      </c>
      <c r="AK12" s="107"/>
      <c r="AL12" s="109">
        <v>10</v>
      </c>
      <c r="AM12" s="107">
        <v>7</v>
      </c>
      <c r="AN12" s="107">
        <v>0</v>
      </c>
      <c r="AO12" s="107">
        <v>0</v>
      </c>
      <c r="AP12" s="107">
        <v>0</v>
      </c>
      <c r="AQ12" s="107">
        <v>0</v>
      </c>
      <c r="AR12" s="107">
        <v>14.999999999999998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8">
        <v>229</v>
      </c>
      <c r="AY12" s="108"/>
      <c r="AZ12" s="110">
        <v>44774</v>
      </c>
      <c r="BA12" s="110">
        <v>43251</v>
      </c>
      <c r="BB12" s="111" t="e">
        <v>#NUM!</v>
      </c>
      <c r="BC12" s="111" t="e">
        <v>#NUM!</v>
      </c>
      <c r="BD12" s="111" t="e">
        <v>#NUM!</v>
      </c>
      <c r="BE12" s="117">
        <v>9</v>
      </c>
      <c r="BF12" s="117"/>
      <c r="BG12" s="117"/>
      <c r="BH12" s="108">
        <v>0</v>
      </c>
      <c r="BI12" s="108">
        <v>238</v>
      </c>
      <c r="BJ12" s="108"/>
      <c r="BK12" s="111">
        <v>0</v>
      </c>
      <c r="BL12" s="111">
        <v>0</v>
      </c>
      <c r="BM12" s="108">
        <v>0</v>
      </c>
      <c r="BN12" s="108">
        <v>232.21315124208476</v>
      </c>
      <c r="BO12" s="189">
        <v>977228</v>
      </c>
      <c r="BP12" s="112">
        <v>0</v>
      </c>
      <c r="BQ12" s="189">
        <v>953467.19900000002</v>
      </c>
      <c r="BR12" s="189" t="s">
        <v>1297</v>
      </c>
      <c r="BS12" s="189">
        <v>0</v>
      </c>
      <c r="BT12" s="112">
        <v>0</v>
      </c>
      <c r="BU12" s="113" t="s">
        <v>1297</v>
      </c>
      <c r="BV12" s="108">
        <v>0</v>
      </c>
      <c r="BW12" s="117">
        <v>37.35</v>
      </c>
      <c r="BX12" s="117">
        <v>13.5</v>
      </c>
      <c r="BY12" s="117"/>
      <c r="BZ12" s="117">
        <v>0</v>
      </c>
      <c r="CA12" s="117"/>
      <c r="CB12" s="202">
        <v>5.77</v>
      </c>
      <c r="CC12" s="117">
        <v>0</v>
      </c>
      <c r="CD12" s="108">
        <v>283.08</v>
      </c>
      <c r="CE12" s="114">
        <v>283</v>
      </c>
      <c r="CF12" s="115">
        <v>300</v>
      </c>
      <c r="CG12" s="116"/>
      <c r="CI12" s="119">
        <v>2</v>
      </c>
      <c r="CJ12" s="119">
        <v>1</v>
      </c>
      <c r="CK12" s="119">
        <v>1</v>
      </c>
      <c r="CL12" s="119">
        <v>1</v>
      </c>
      <c r="CM12" s="119">
        <v>0</v>
      </c>
      <c r="CN12" s="119">
        <v>3</v>
      </c>
      <c r="CO12" s="119">
        <v>0</v>
      </c>
      <c r="CP12" s="119">
        <v>0</v>
      </c>
      <c r="CQ12" s="119">
        <v>0</v>
      </c>
      <c r="CR12" s="119">
        <v>3</v>
      </c>
      <c r="CT12" s="127">
        <v>0</v>
      </c>
      <c r="CU12" s="128"/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8"/>
      <c r="DD12" s="128"/>
      <c r="DE12" s="128"/>
      <c r="DF12" s="129"/>
      <c r="DH12" s="80">
        <v>0</v>
      </c>
      <c r="DI12" s="80">
        <v>0</v>
      </c>
      <c r="DJ12" s="80">
        <v>0</v>
      </c>
      <c r="DK12" s="191">
        <v>14.999999999999998</v>
      </c>
      <c r="DL12" s="118">
        <v>0</v>
      </c>
      <c r="DM12" s="118">
        <v>0</v>
      </c>
      <c r="DO12" s="197">
        <v>0</v>
      </c>
      <c r="DP12" s="197">
        <v>0</v>
      </c>
      <c r="DQ12" s="198">
        <v>288.85000000000002</v>
      </c>
      <c r="DR12" s="197">
        <v>1188040.05</v>
      </c>
      <c r="DS12" s="197">
        <v>1188040.05</v>
      </c>
      <c r="DT12" s="200">
        <v>5.77</v>
      </c>
      <c r="DU12" s="118">
        <v>23760.801000000003</v>
      </c>
    </row>
    <row r="13" spans="1:125" s="118" customFormat="1" ht="33" customHeight="1" thickBot="1">
      <c r="A13" s="22">
        <v>2</v>
      </c>
      <c r="B13" s="80" t="s">
        <v>513</v>
      </c>
      <c r="C13" s="80" t="s">
        <v>1082</v>
      </c>
      <c r="D13" s="80" t="s">
        <v>551</v>
      </c>
      <c r="E13" s="80" t="s">
        <v>552</v>
      </c>
      <c r="F13" s="103" t="s">
        <v>240</v>
      </c>
      <c r="G13" s="80" t="s">
        <v>1060</v>
      </c>
      <c r="H13" s="104">
        <v>44958</v>
      </c>
      <c r="I13" s="105">
        <v>204</v>
      </c>
      <c r="J13" s="106">
        <v>26</v>
      </c>
      <c r="K13" s="106">
        <v>0</v>
      </c>
      <c r="L13" s="106">
        <v>0</v>
      </c>
      <c r="M13" s="106">
        <v>0</v>
      </c>
      <c r="N13" s="106">
        <v>26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80">
        <v>0</v>
      </c>
      <c r="U13" s="80">
        <v>0</v>
      </c>
      <c r="V13" s="106"/>
      <c r="W13" s="107">
        <v>0</v>
      </c>
      <c r="X13" s="107">
        <v>0</v>
      </c>
      <c r="Y13" s="107"/>
      <c r="Z13" s="107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204</v>
      </c>
      <c r="AH13" s="108">
        <v>204</v>
      </c>
      <c r="AI13" s="107"/>
      <c r="AJ13" s="107">
        <v>204</v>
      </c>
      <c r="AK13" s="107"/>
      <c r="AL13" s="109">
        <v>10</v>
      </c>
      <c r="AM13" s="107">
        <v>7</v>
      </c>
      <c r="AN13" s="107">
        <v>0</v>
      </c>
      <c r="AO13" s="107">
        <v>0</v>
      </c>
      <c r="AP13" s="107">
        <v>0</v>
      </c>
      <c r="AQ13" s="107">
        <v>0</v>
      </c>
      <c r="AR13" s="107">
        <v>14.999999999999998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8">
        <v>229</v>
      </c>
      <c r="AY13" s="108"/>
      <c r="AZ13" s="110">
        <v>44958</v>
      </c>
      <c r="BA13" s="110">
        <v>43251</v>
      </c>
      <c r="BB13" s="111" t="e">
        <v>#NUM!</v>
      </c>
      <c r="BC13" s="111" t="e">
        <v>#NUM!</v>
      </c>
      <c r="BD13" s="111" t="e">
        <v>#NUM!</v>
      </c>
      <c r="BE13" s="117">
        <v>6</v>
      </c>
      <c r="BF13" s="117"/>
      <c r="BG13" s="117"/>
      <c r="BH13" s="108">
        <v>453.99999999999994</v>
      </c>
      <c r="BI13" s="108">
        <v>689</v>
      </c>
      <c r="BJ13" s="108"/>
      <c r="BK13" s="111" t="s">
        <v>525</v>
      </c>
      <c r="BL13" s="111" t="s">
        <v>527</v>
      </c>
      <c r="BM13" s="108">
        <v>112.5</v>
      </c>
      <c r="BN13" s="108">
        <v>573.55918168533856</v>
      </c>
      <c r="BO13" s="189">
        <v>2829034</v>
      </c>
      <c r="BP13" s="112">
        <v>450000</v>
      </c>
      <c r="BQ13" s="189">
        <v>2355034</v>
      </c>
      <c r="BR13" s="189" t="s">
        <v>1299</v>
      </c>
      <c r="BS13" s="189">
        <v>175000</v>
      </c>
      <c r="BT13" s="112">
        <v>60503.400000000023</v>
      </c>
      <c r="BU13" s="113" t="s">
        <v>1299</v>
      </c>
      <c r="BV13" s="108">
        <v>14.735362883585003</v>
      </c>
      <c r="BW13" s="117">
        <v>0</v>
      </c>
      <c r="BX13" s="117">
        <v>13.5</v>
      </c>
      <c r="BY13" s="117"/>
      <c r="BZ13" s="117">
        <v>329</v>
      </c>
      <c r="CA13" s="117"/>
      <c r="CB13" s="202">
        <v>5.83</v>
      </c>
      <c r="CC13" s="117">
        <v>0</v>
      </c>
      <c r="CD13" s="108">
        <v>352.93</v>
      </c>
      <c r="CE13" s="114">
        <v>352</v>
      </c>
      <c r="CF13" s="115">
        <v>3700</v>
      </c>
      <c r="CG13" s="116"/>
      <c r="CI13" s="119">
        <v>3</v>
      </c>
      <c r="CJ13" s="119">
        <v>1</v>
      </c>
      <c r="CK13" s="119">
        <v>0</v>
      </c>
      <c r="CL13" s="119">
        <v>0</v>
      </c>
      <c r="CM13" s="119">
        <v>0</v>
      </c>
      <c r="CN13" s="119">
        <v>2</v>
      </c>
      <c r="CO13" s="119">
        <v>1</v>
      </c>
      <c r="CP13" s="119">
        <v>1</v>
      </c>
      <c r="CQ13" s="119">
        <v>1</v>
      </c>
      <c r="CR13" s="119">
        <v>2</v>
      </c>
      <c r="CT13" s="127">
        <v>0</v>
      </c>
      <c r="CU13" s="128"/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8"/>
      <c r="DD13" s="128"/>
      <c r="DE13" s="128"/>
      <c r="DF13" s="129"/>
      <c r="DH13" s="80">
        <v>0</v>
      </c>
      <c r="DI13" s="80">
        <v>0</v>
      </c>
      <c r="DJ13" s="80">
        <v>0</v>
      </c>
      <c r="DK13" s="191">
        <v>14.999999999999998</v>
      </c>
      <c r="DL13" s="118">
        <v>0</v>
      </c>
      <c r="DM13" s="118">
        <v>0</v>
      </c>
      <c r="DO13" s="197">
        <v>0</v>
      </c>
      <c r="DP13" s="197">
        <v>0</v>
      </c>
      <c r="DQ13" s="198">
        <v>702.5</v>
      </c>
      <c r="DR13" s="197">
        <v>2889382.5</v>
      </c>
      <c r="DS13" s="197">
        <v>1200000</v>
      </c>
      <c r="DT13" s="200">
        <v>5.83</v>
      </c>
      <c r="DU13" s="118">
        <v>24000</v>
      </c>
    </row>
    <row r="14" spans="1:125" s="118" customFormat="1" ht="33" customHeight="1" thickBot="1">
      <c r="A14" s="22">
        <v>3</v>
      </c>
      <c r="B14" s="80" t="s">
        <v>514</v>
      </c>
      <c r="C14" s="80" t="s">
        <v>1083</v>
      </c>
      <c r="D14" s="80" t="s">
        <v>553</v>
      </c>
      <c r="E14" s="80" t="s">
        <v>554</v>
      </c>
      <c r="F14" s="103" t="s">
        <v>240</v>
      </c>
      <c r="G14" s="80" t="s">
        <v>1061</v>
      </c>
      <c r="H14" s="104">
        <v>44958</v>
      </c>
      <c r="I14" s="105">
        <v>204</v>
      </c>
      <c r="J14" s="106">
        <v>26</v>
      </c>
      <c r="K14" s="106">
        <v>0</v>
      </c>
      <c r="L14" s="106">
        <v>0</v>
      </c>
      <c r="M14" s="106">
        <v>0</v>
      </c>
      <c r="N14" s="106">
        <v>25.5</v>
      </c>
      <c r="O14" s="106">
        <v>0.5</v>
      </c>
      <c r="P14" s="106">
        <v>0</v>
      </c>
      <c r="Q14" s="106">
        <v>0</v>
      </c>
      <c r="R14" s="106">
        <v>0.5</v>
      </c>
      <c r="S14" s="106">
        <v>0</v>
      </c>
      <c r="T14" s="80">
        <v>0</v>
      </c>
      <c r="U14" s="80">
        <v>0</v>
      </c>
      <c r="V14" s="106"/>
      <c r="W14" s="107">
        <v>0</v>
      </c>
      <c r="X14" s="107">
        <v>0</v>
      </c>
      <c r="Y14" s="107"/>
      <c r="Z14" s="107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3.9230769230769229</v>
      </c>
      <c r="AF14" s="108">
        <v>0</v>
      </c>
      <c r="AG14" s="108">
        <v>200.07692307692307</v>
      </c>
      <c r="AH14" s="108">
        <v>204</v>
      </c>
      <c r="AI14" s="107"/>
      <c r="AJ14" s="107">
        <v>204</v>
      </c>
      <c r="AK14" s="107"/>
      <c r="AL14" s="109">
        <v>10</v>
      </c>
      <c r="AM14" s="107">
        <v>6.865384615384615</v>
      </c>
      <c r="AN14" s="107">
        <v>0</v>
      </c>
      <c r="AO14" s="107">
        <v>0</v>
      </c>
      <c r="AP14" s="107">
        <v>0</v>
      </c>
      <c r="AQ14" s="107">
        <v>0</v>
      </c>
      <c r="AR14" s="107">
        <v>14.999999999999998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8">
        <v>229</v>
      </c>
      <c r="AY14" s="108"/>
      <c r="AZ14" s="110">
        <v>44958</v>
      </c>
      <c r="BA14" s="110">
        <v>43251</v>
      </c>
      <c r="BB14" s="111" t="e">
        <v>#NUM!</v>
      </c>
      <c r="BC14" s="111" t="e">
        <v>#NUM!</v>
      </c>
      <c r="BD14" s="111" t="e">
        <v>#NUM!</v>
      </c>
      <c r="BE14" s="117">
        <v>6</v>
      </c>
      <c r="BF14" s="117"/>
      <c r="BG14" s="117"/>
      <c r="BH14" s="108">
        <v>109</v>
      </c>
      <c r="BI14" s="108">
        <v>344</v>
      </c>
      <c r="BJ14" s="108"/>
      <c r="BK14" s="111" t="s">
        <v>525</v>
      </c>
      <c r="BL14" s="111">
        <v>0</v>
      </c>
      <c r="BM14" s="108">
        <v>37.5</v>
      </c>
      <c r="BN14" s="108">
        <v>301.62299074525083</v>
      </c>
      <c r="BO14" s="189">
        <v>1412464</v>
      </c>
      <c r="BP14" s="112">
        <v>150000</v>
      </c>
      <c r="BQ14" s="189">
        <v>1238464</v>
      </c>
      <c r="BR14" s="189" t="s">
        <v>1297</v>
      </c>
      <c r="BS14" s="189">
        <v>0</v>
      </c>
      <c r="BT14" s="112">
        <v>0</v>
      </c>
      <c r="BU14" s="113" t="s">
        <v>1297</v>
      </c>
      <c r="BV14" s="108">
        <v>0</v>
      </c>
      <c r="BW14" s="117">
        <v>0</v>
      </c>
      <c r="BX14" s="117">
        <v>13.25</v>
      </c>
      <c r="BY14" s="117"/>
      <c r="BZ14" s="117">
        <v>156.5</v>
      </c>
      <c r="CA14" s="117"/>
      <c r="CB14" s="202">
        <v>5.83</v>
      </c>
      <c r="CC14" s="117">
        <v>0</v>
      </c>
      <c r="CD14" s="108">
        <v>194.92</v>
      </c>
      <c r="CE14" s="114">
        <v>194</v>
      </c>
      <c r="CF14" s="115">
        <v>3700</v>
      </c>
      <c r="CG14" s="116"/>
      <c r="CI14" s="119">
        <v>1</v>
      </c>
      <c r="CJ14" s="119">
        <v>1</v>
      </c>
      <c r="CK14" s="119">
        <v>2</v>
      </c>
      <c r="CL14" s="119">
        <v>0</v>
      </c>
      <c r="CM14" s="119">
        <v>0</v>
      </c>
      <c r="CN14" s="119">
        <v>4</v>
      </c>
      <c r="CO14" s="119">
        <v>1</v>
      </c>
      <c r="CP14" s="119">
        <v>1</v>
      </c>
      <c r="CQ14" s="119">
        <v>1</v>
      </c>
      <c r="CR14" s="119">
        <v>2</v>
      </c>
      <c r="CT14" s="127">
        <v>0</v>
      </c>
      <c r="CU14" s="128"/>
      <c r="CV14" s="129">
        <v>0</v>
      </c>
      <c r="CW14" s="129">
        <v>0</v>
      </c>
      <c r="CX14" s="129">
        <v>0.5</v>
      </c>
      <c r="CY14" s="129">
        <v>0</v>
      </c>
      <c r="CZ14" s="129">
        <v>0</v>
      </c>
      <c r="DA14" s="129">
        <v>0</v>
      </c>
      <c r="DB14" s="129">
        <v>0</v>
      </c>
      <c r="DC14" s="128"/>
      <c r="DD14" s="128"/>
      <c r="DE14" s="128"/>
      <c r="DF14" s="129"/>
      <c r="DH14" s="80">
        <v>0</v>
      </c>
      <c r="DI14" s="80">
        <v>0</v>
      </c>
      <c r="DJ14" s="80">
        <v>0</v>
      </c>
      <c r="DK14" s="191">
        <v>14.999999999999998</v>
      </c>
      <c r="DL14" s="118">
        <v>0.5</v>
      </c>
      <c r="DM14" s="118">
        <v>0.28846153846153844</v>
      </c>
      <c r="DO14" s="197">
        <v>0</v>
      </c>
      <c r="DP14" s="197">
        <v>0</v>
      </c>
      <c r="DQ14" s="198">
        <v>357.25</v>
      </c>
      <c r="DR14" s="197">
        <v>1469369.25</v>
      </c>
      <c r="DS14" s="197">
        <v>1200000</v>
      </c>
      <c r="DT14" s="200">
        <v>5.83</v>
      </c>
      <c r="DU14" s="118">
        <v>24000</v>
      </c>
    </row>
    <row r="15" spans="1:125" s="118" customFormat="1" ht="33" customHeight="1" thickBot="1">
      <c r="A15" s="22">
        <v>4</v>
      </c>
      <c r="B15" s="80" t="s">
        <v>515</v>
      </c>
      <c r="C15" s="80" t="s">
        <v>1088</v>
      </c>
      <c r="D15" s="80" t="s">
        <v>563</v>
      </c>
      <c r="E15" s="80" t="s">
        <v>564</v>
      </c>
      <c r="F15" s="103" t="s">
        <v>240</v>
      </c>
      <c r="G15" s="80" t="s">
        <v>1065</v>
      </c>
      <c r="H15" s="104">
        <v>44958</v>
      </c>
      <c r="I15" s="105">
        <v>204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80">
        <v>0</v>
      </c>
      <c r="U15" s="80">
        <v>0</v>
      </c>
      <c r="V15" s="106"/>
      <c r="W15" s="107">
        <v>0</v>
      </c>
      <c r="X15" s="107">
        <v>0</v>
      </c>
      <c r="Y15" s="107"/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204</v>
      </c>
      <c r="AH15" s="108">
        <v>204</v>
      </c>
      <c r="AI15" s="107"/>
      <c r="AJ15" s="107">
        <v>204</v>
      </c>
      <c r="AK15" s="107"/>
      <c r="AL15" s="109">
        <v>10</v>
      </c>
      <c r="AM15" s="107">
        <v>7</v>
      </c>
      <c r="AN15" s="107">
        <v>0</v>
      </c>
      <c r="AO15" s="107">
        <v>0</v>
      </c>
      <c r="AP15" s="107">
        <v>0</v>
      </c>
      <c r="AQ15" s="107">
        <v>0</v>
      </c>
      <c r="AR15" s="107">
        <v>14.999999999999998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8">
        <v>229</v>
      </c>
      <c r="AY15" s="108"/>
      <c r="AZ15" s="110">
        <v>44958</v>
      </c>
      <c r="BA15" s="110">
        <v>43251</v>
      </c>
      <c r="BB15" s="111" t="e">
        <v>#NUM!</v>
      </c>
      <c r="BC15" s="111" t="e">
        <v>#NUM!</v>
      </c>
      <c r="BD15" s="111" t="e">
        <v>#NUM!</v>
      </c>
      <c r="BE15" s="117">
        <v>6</v>
      </c>
      <c r="BF15" s="117"/>
      <c r="BG15" s="117"/>
      <c r="BH15" s="108">
        <v>376</v>
      </c>
      <c r="BI15" s="108">
        <v>611</v>
      </c>
      <c r="BJ15" s="108"/>
      <c r="BK15" s="111" t="s">
        <v>525</v>
      </c>
      <c r="BL15" s="111">
        <v>0</v>
      </c>
      <c r="BM15" s="108">
        <v>37.5</v>
      </c>
      <c r="BN15" s="108">
        <v>568.62299074525083</v>
      </c>
      <c r="BO15" s="189">
        <v>2508766</v>
      </c>
      <c r="BP15" s="112">
        <v>150000</v>
      </c>
      <c r="BQ15" s="189">
        <v>2334766</v>
      </c>
      <c r="BR15" s="189" t="s">
        <v>1299</v>
      </c>
      <c r="BS15" s="189">
        <v>175000</v>
      </c>
      <c r="BT15" s="112">
        <v>58476.600000000006</v>
      </c>
      <c r="BU15" s="113" t="s">
        <v>1299</v>
      </c>
      <c r="BV15" s="108">
        <v>14.241743789576232</v>
      </c>
      <c r="BW15" s="117">
        <v>0</v>
      </c>
      <c r="BX15" s="117">
        <v>13.5</v>
      </c>
      <c r="BY15" s="117"/>
      <c r="BZ15" s="117">
        <v>290</v>
      </c>
      <c r="CA15" s="117"/>
      <c r="CB15" s="202">
        <v>5.83</v>
      </c>
      <c r="CC15" s="117">
        <v>0</v>
      </c>
      <c r="CD15" s="108">
        <v>314.43</v>
      </c>
      <c r="CE15" s="114">
        <v>314</v>
      </c>
      <c r="CF15" s="115">
        <v>1700</v>
      </c>
      <c r="CG15" s="116"/>
      <c r="CI15" s="119">
        <v>3</v>
      </c>
      <c r="CJ15" s="119">
        <v>0</v>
      </c>
      <c r="CK15" s="119">
        <v>0</v>
      </c>
      <c r="CL15" s="119">
        <v>1</v>
      </c>
      <c r="CM15" s="119">
        <v>0</v>
      </c>
      <c r="CN15" s="119">
        <v>4</v>
      </c>
      <c r="CO15" s="119">
        <v>0</v>
      </c>
      <c r="CP15" s="119">
        <v>1</v>
      </c>
      <c r="CQ15" s="119">
        <v>1</v>
      </c>
      <c r="CR15" s="119">
        <v>2</v>
      </c>
      <c r="CT15" s="127">
        <v>0</v>
      </c>
      <c r="CU15" s="128"/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8"/>
      <c r="DD15" s="128"/>
      <c r="DE15" s="128"/>
      <c r="DF15" s="129"/>
      <c r="DH15" s="80">
        <v>0</v>
      </c>
      <c r="DI15" s="80">
        <v>0</v>
      </c>
      <c r="DJ15" s="80">
        <v>0</v>
      </c>
      <c r="DK15" s="191">
        <v>14.999999999999998</v>
      </c>
      <c r="DL15" s="118">
        <v>0</v>
      </c>
      <c r="DM15" s="118">
        <v>0</v>
      </c>
      <c r="DO15" s="197">
        <v>0</v>
      </c>
      <c r="DP15" s="197">
        <v>0</v>
      </c>
      <c r="DQ15" s="198">
        <v>624.5</v>
      </c>
      <c r="DR15" s="197">
        <v>2568568.5</v>
      </c>
      <c r="DS15" s="197">
        <v>1200000</v>
      </c>
      <c r="DT15" s="200">
        <v>5.83</v>
      </c>
      <c r="DU15" s="118">
        <v>24000</v>
      </c>
    </row>
    <row r="16" spans="1:125" s="118" customFormat="1" ht="33" customHeight="1" thickBot="1">
      <c r="A16" s="22">
        <v>5</v>
      </c>
      <c r="B16" s="80" t="s">
        <v>516</v>
      </c>
      <c r="C16" s="80" t="s">
        <v>1089</v>
      </c>
      <c r="D16" s="80" t="s">
        <v>565</v>
      </c>
      <c r="E16" s="80" t="s">
        <v>566</v>
      </c>
      <c r="F16" s="103" t="s">
        <v>240</v>
      </c>
      <c r="G16" s="80" t="s">
        <v>1066</v>
      </c>
      <c r="H16" s="104">
        <v>44958</v>
      </c>
      <c r="I16" s="105">
        <v>204</v>
      </c>
      <c r="J16" s="106">
        <v>26</v>
      </c>
      <c r="K16" s="106">
        <v>0</v>
      </c>
      <c r="L16" s="106">
        <v>0</v>
      </c>
      <c r="M16" s="106">
        <v>0</v>
      </c>
      <c r="N16" s="106">
        <v>24</v>
      </c>
      <c r="O16" s="106">
        <v>2</v>
      </c>
      <c r="P16" s="106">
        <v>0</v>
      </c>
      <c r="Q16" s="106">
        <v>0</v>
      </c>
      <c r="R16" s="106">
        <v>2</v>
      </c>
      <c r="S16" s="106">
        <v>0</v>
      </c>
      <c r="T16" s="80">
        <v>4</v>
      </c>
      <c r="U16" s="80">
        <v>0</v>
      </c>
      <c r="V16" s="106"/>
      <c r="W16" s="107">
        <v>5.8846153846153841</v>
      </c>
      <c r="X16" s="107">
        <v>0</v>
      </c>
      <c r="Y16" s="107"/>
      <c r="Z16" s="107">
        <v>0</v>
      </c>
      <c r="AA16" s="108">
        <v>5.8846153846153841</v>
      </c>
      <c r="AB16" s="108">
        <v>0</v>
      </c>
      <c r="AC16" s="108">
        <v>0</v>
      </c>
      <c r="AD16" s="108">
        <v>0</v>
      </c>
      <c r="AE16" s="108">
        <v>15.692307692307692</v>
      </c>
      <c r="AF16" s="108">
        <v>0</v>
      </c>
      <c r="AG16" s="108">
        <v>188.30769230769229</v>
      </c>
      <c r="AH16" s="108">
        <v>209.88461538461536</v>
      </c>
      <c r="AI16" s="107"/>
      <c r="AJ16" s="107">
        <v>209.88461538461536</v>
      </c>
      <c r="AK16" s="107"/>
      <c r="AL16" s="109">
        <v>10</v>
      </c>
      <c r="AM16" s="107">
        <v>6.4615384615384617</v>
      </c>
      <c r="AN16" s="107">
        <v>0</v>
      </c>
      <c r="AO16" s="107">
        <v>0</v>
      </c>
      <c r="AP16" s="107">
        <v>0</v>
      </c>
      <c r="AQ16" s="107">
        <v>0</v>
      </c>
      <c r="AR16" s="107">
        <v>13.846153846153845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8">
        <v>233.7307692307692</v>
      </c>
      <c r="AY16" s="108"/>
      <c r="AZ16" s="110">
        <v>44958</v>
      </c>
      <c r="BA16" s="110">
        <v>43251</v>
      </c>
      <c r="BB16" s="111" t="e">
        <v>#NUM!</v>
      </c>
      <c r="BC16" s="111" t="e">
        <v>#NUM!</v>
      </c>
      <c r="BD16" s="111" t="e">
        <v>#NUM!</v>
      </c>
      <c r="BE16" s="117">
        <v>6</v>
      </c>
      <c r="BF16" s="117"/>
      <c r="BG16" s="117"/>
      <c r="BH16" s="108">
        <v>444</v>
      </c>
      <c r="BI16" s="108">
        <v>683.73</v>
      </c>
      <c r="BJ16" s="108"/>
      <c r="BK16" s="111" t="s">
        <v>525</v>
      </c>
      <c r="BL16" s="111" t="s">
        <v>527</v>
      </c>
      <c r="BM16" s="108">
        <v>112.5</v>
      </c>
      <c r="BN16" s="108">
        <v>568.28918168533846</v>
      </c>
      <c r="BO16" s="189">
        <v>2807395.38</v>
      </c>
      <c r="BP16" s="112">
        <v>450000</v>
      </c>
      <c r="BQ16" s="189">
        <v>2333395.38</v>
      </c>
      <c r="BR16" s="189" t="s">
        <v>1299</v>
      </c>
      <c r="BS16" s="189">
        <v>175000</v>
      </c>
      <c r="BT16" s="112">
        <v>58339.538</v>
      </c>
      <c r="BU16" s="113" t="s">
        <v>1299</v>
      </c>
      <c r="BV16" s="108">
        <v>14.208362883584998</v>
      </c>
      <c r="BW16" s="117">
        <v>0</v>
      </c>
      <c r="BX16" s="117">
        <v>12.5</v>
      </c>
      <c r="BY16" s="117"/>
      <c r="BZ16" s="117">
        <v>324</v>
      </c>
      <c r="CA16" s="117"/>
      <c r="CB16" s="202">
        <v>5.83</v>
      </c>
      <c r="CC16" s="117">
        <v>0</v>
      </c>
      <c r="CD16" s="108">
        <v>352.19</v>
      </c>
      <c r="CE16" s="114">
        <v>352</v>
      </c>
      <c r="CF16" s="115">
        <v>800</v>
      </c>
      <c r="CG16" s="116"/>
      <c r="CI16" s="119">
        <v>3</v>
      </c>
      <c r="CJ16" s="119">
        <v>1</v>
      </c>
      <c r="CK16" s="119">
        <v>0</v>
      </c>
      <c r="CL16" s="119">
        <v>0</v>
      </c>
      <c r="CM16" s="119">
        <v>0</v>
      </c>
      <c r="CN16" s="119">
        <v>2</v>
      </c>
      <c r="CO16" s="119">
        <v>0</v>
      </c>
      <c r="CP16" s="119">
        <v>0</v>
      </c>
      <c r="CQ16" s="119">
        <v>1</v>
      </c>
      <c r="CR16" s="119">
        <v>3</v>
      </c>
      <c r="CT16" s="127">
        <v>4</v>
      </c>
      <c r="CU16" s="128"/>
      <c r="CV16" s="129">
        <v>0</v>
      </c>
      <c r="CW16" s="129">
        <v>0</v>
      </c>
      <c r="CX16" s="129">
        <v>2</v>
      </c>
      <c r="CY16" s="129">
        <v>0</v>
      </c>
      <c r="CZ16" s="129">
        <v>0</v>
      </c>
      <c r="DA16" s="129">
        <v>0</v>
      </c>
      <c r="DB16" s="129">
        <v>0</v>
      </c>
      <c r="DC16" s="128"/>
      <c r="DD16" s="128"/>
      <c r="DE16" s="128"/>
      <c r="DF16" s="129"/>
      <c r="DH16" s="80">
        <v>0</v>
      </c>
      <c r="DI16" s="80">
        <v>0</v>
      </c>
      <c r="DJ16" s="80">
        <v>0</v>
      </c>
      <c r="DK16" s="191">
        <v>13.846153846153845</v>
      </c>
      <c r="DL16" s="118">
        <v>0</v>
      </c>
      <c r="DM16" s="118">
        <v>0</v>
      </c>
      <c r="DO16" s="197">
        <v>0</v>
      </c>
      <c r="DP16" s="197">
        <v>0</v>
      </c>
      <c r="DQ16" s="198">
        <v>696.23</v>
      </c>
      <c r="DR16" s="197">
        <v>2863593.99</v>
      </c>
      <c r="DS16" s="197">
        <v>1200000</v>
      </c>
      <c r="DT16" s="200">
        <v>5.83</v>
      </c>
      <c r="DU16" s="118">
        <v>24000</v>
      </c>
    </row>
    <row r="17" spans="1:125" s="118" customFormat="1" ht="33" customHeight="1" thickBot="1">
      <c r="A17" s="22">
        <v>6</v>
      </c>
      <c r="B17" s="80" t="s">
        <v>517</v>
      </c>
      <c r="C17" s="80" t="s">
        <v>1090</v>
      </c>
      <c r="D17" s="80" t="s">
        <v>567</v>
      </c>
      <c r="E17" s="80" t="s">
        <v>568</v>
      </c>
      <c r="F17" s="103" t="s">
        <v>240</v>
      </c>
      <c r="G17" s="80" t="s">
        <v>1067</v>
      </c>
      <c r="H17" s="104">
        <v>45045</v>
      </c>
      <c r="I17" s="105">
        <v>204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80">
        <v>0</v>
      </c>
      <c r="U17" s="80">
        <v>0</v>
      </c>
      <c r="V17" s="106"/>
      <c r="W17" s="107">
        <v>0</v>
      </c>
      <c r="X17" s="107">
        <v>0</v>
      </c>
      <c r="Y17" s="107"/>
      <c r="Z17" s="107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204</v>
      </c>
      <c r="AH17" s="108">
        <v>204</v>
      </c>
      <c r="AI17" s="107"/>
      <c r="AJ17" s="107">
        <v>204</v>
      </c>
      <c r="AK17" s="107"/>
      <c r="AL17" s="109">
        <v>10</v>
      </c>
      <c r="AM17" s="107">
        <v>7</v>
      </c>
      <c r="AN17" s="107">
        <v>0</v>
      </c>
      <c r="AO17" s="107">
        <v>0</v>
      </c>
      <c r="AP17" s="107">
        <v>0</v>
      </c>
      <c r="AQ17" s="107">
        <v>0</v>
      </c>
      <c r="AR17" s="107">
        <v>14.999999999999998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8">
        <v>229</v>
      </c>
      <c r="AY17" s="108"/>
      <c r="AZ17" s="110">
        <v>45045</v>
      </c>
      <c r="BA17" s="110">
        <v>43251</v>
      </c>
      <c r="BB17" s="111" t="e">
        <v>#NUM!</v>
      </c>
      <c r="BC17" s="111" t="e">
        <v>#NUM!</v>
      </c>
      <c r="BD17" s="111" t="e">
        <v>#NUM!</v>
      </c>
      <c r="BE17" s="117">
        <v>6</v>
      </c>
      <c r="BF17" s="117"/>
      <c r="BG17" s="117"/>
      <c r="BH17" s="108">
        <v>447</v>
      </c>
      <c r="BI17" s="108">
        <v>682</v>
      </c>
      <c r="BJ17" s="108"/>
      <c r="BK17" s="111" t="s">
        <v>525</v>
      </c>
      <c r="BL17" s="111">
        <v>2</v>
      </c>
      <c r="BM17" s="108">
        <v>112.5</v>
      </c>
      <c r="BN17" s="108">
        <v>566.55918168533856</v>
      </c>
      <c r="BO17" s="189">
        <v>2800292</v>
      </c>
      <c r="BP17" s="112">
        <v>450000</v>
      </c>
      <c r="BQ17" s="189">
        <v>2326292</v>
      </c>
      <c r="BR17" s="189" t="s">
        <v>1299</v>
      </c>
      <c r="BS17" s="189">
        <v>175000</v>
      </c>
      <c r="BT17" s="112">
        <v>57629.200000000012</v>
      </c>
      <c r="BU17" s="113" t="s">
        <v>1299</v>
      </c>
      <c r="BV17" s="108">
        <v>14.035362883585</v>
      </c>
      <c r="BW17" s="117">
        <v>0</v>
      </c>
      <c r="BX17" s="117">
        <v>13.5</v>
      </c>
      <c r="BY17" s="117"/>
      <c r="BZ17" s="117">
        <v>325.5</v>
      </c>
      <c r="CA17" s="117"/>
      <c r="CB17" s="202">
        <v>5.83</v>
      </c>
      <c r="CC17" s="117">
        <v>0</v>
      </c>
      <c r="CD17" s="108">
        <v>350.13</v>
      </c>
      <c r="CE17" s="114">
        <v>350</v>
      </c>
      <c r="CF17" s="115">
        <v>500</v>
      </c>
      <c r="CG17" s="116"/>
      <c r="CI17" s="119">
        <v>3</v>
      </c>
      <c r="CJ17" s="119">
        <v>1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1</v>
      </c>
      <c r="CR17" s="119">
        <v>0</v>
      </c>
      <c r="CT17" s="127">
        <v>0</v>
      </c>
      <c r="CU17" s="128"/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8"/>
      <c r="DD17" s="128"/>
      <c r="DE17" s="128"/>
      <c r="DF17" s="129"/>
      <c r="DH17" s="80">
        <v>0</v>
      </c>
      <c r="DI17" s="80">
        <v>0</v>
      </c>
      <c r="DJ17" s="80">
        <v>0</v>
      </c>
      <c r="DK17" s="191">
        <v>14.999999999999998</v>
      </c>
      <c r="DL17" s="118">
        <v>0</v>
      </c>
      <c r="DM17" s="118">
        <v>0</v>
      </c>
      <c r="DO17" s="197">
        <v>0</v>
      </c>
      <c r="DP17" s="197">
        <v>0</v>
      </c>
      <c r="DQ17" s="198">
        <v>695.5</v>
      </c>
      <c r="DR17" s="197">
        <v>2860591.5</v>
      </c>
      <c r="DS17" s="197">
        <v>1200000</v>
      </c>
      <c r="DT17" s="200">
        <v>5.83</v>
      </c>
      <c r="DU17" s="118">
        <v>24000</v>
      </c>
    </row>
    <row r="18" spans="1:125" s="124" customFormat="1" ht="38.25" customHeight="1" thickBot="1">
      <c r="A18" s="120"/>
      <c r="B18" s="121"/>
      <c r="C18" s="121"/>
      <c r="D18" s="122"/>
      <c r="E18" s="122"/>
      <c r="F18" s="123"/>
      <c r="G18" s="123"/>
      <c r="H18" s="123"/>
      <c r="I18" s="123"/>
      <c r="J18" s="123"/>
      <c r="K18" s="5">
        <f>SUM(K12:K17)</f>
        <v>0</v>
      </c>
      <c r="L18" s="5">
        <f>SUM(L12:L17)</f>
        <v>0</v>
      </c>
      <c r="M18" s="5">
        <f>SUM(M12:M17)</f>
        <v>0</v>
      </c>
      <c r="N18" s="5"/>
      <c r="O18" s="5">
        <f>SUM(O12:O17)</f>
        <v>2.5</v>
      </c>
      <c r="P18" s="5">
        <f>SUM(P12:P17)</f>
        <v>0</v>
      </c>
      <c r="Q18" s="5"/>
      <c r="R18" s="5">
        <f>SUM(R12:R17)</f>
        <v>2.5</v>
      </c>
      <c r="S18" s="54">
        <f>SUM(S12:S17)</f>
        <v>0</v>
      </c>
      <c r="T18" s="5">
        <f>SUM(T12:T17)</f>
        <v>4</v>
      </c>
      <c r="U18" s="5">
        <f>SUM(U12:U17)</f>
        <v>0</v>
      </c>
      <c r="V18" s="5"/>
      <c r="W18" s="7">
        <f>SUM(W12:W17)</f>
        <v>5.8846153846153841</v>
      </c>
      <c r="X18" s="7">
        <f>SUM(X12:X17)</f>
        <v>0</v>
      </c>
      <c r="Y18" s="5"/>
      <c r="Z18" s="7">
        <f>SUM(Z12:Z17)</f>
        <v>0</v>
      </c>
      <c r="AA18" s="36"/>
      <c r="AB18" s="7">
        <f>SUM(AB12:AB17)</f>
        <v>0</v>
      </c>
      <c r="AC18" s="7">
        <f>SUM(AC12:AC17)</f>
        <v>0</v>
      </c>
      <c r="AD18" s="7"/>
      <c r="AE18" s="7">
        <f t="shared" ref="AE18:AL18" si="0">SUM(AE12:AE17)</f>
        <v>19.615384615384613</v>
      </c>
      <c r="AF18" s="58">
        <f t="shared" si="0"/>
        <v>0</v>
      </c>
      <c r="AG18" s="58">
        <f t="shared" si="0"/>
        <v>1204.3846153846152</v>
      </c>
      <c r="AH18" s="58">
        <f t="shared" si="0"/>
        <v>1229.8846153846152</v>
      </c>
      <c r="AI18" s="58">
        <f t="shared" si="0"/>
        <v>0</v>
      </c>
      <c r="AJ18" s="58">
        <f t="shared" si="0"/>
        <v>1229.8846153846152</v>
      </c>
      <c r="AK18" s="58">
        <f t="shared" si="0"/>
        <v>0</v>
      </c>
      <c r="AL18" s="58">
        <f t="shared" si="0"/>
        <v>60</v>
      </c>
      <c r="AM18" s="58"/>
      <c r="AN18" s="58"/>
      <c r="AO18" s="58"/>
      <c r="AP18" s="58">
        <f t="shared" ref="AP13:AP18" si="1">7/26*S18</f>
        <v>0</v>
      </c>
      <c r="AQ18" s="58">
        <f t="shared" ref="AQ13:AQ18" si="2">7/26*M18</f>
        <v>0</v>
      </c>
      <c r="AR18" s="58">
        <f>SUM(AR12:AR17)</f>
        <v>88.84615384615384</v>
      </c>
      <c r="AS18" s="58">
        <f>10/26*S18</f>
        <v>0</v>
      </c>
      <c r="AT18" s="58">
        <f>10/26*M18</f>
        <v>0</v>
      </c>
      <c r="AU18" s="58"/>
      <c r="AV18" s="58">
        <f>10/26*N18</f>
        <v>0</v>
      </c>
      <c r="AW18" s="58">
        <f>10/26*O18</f>
        <v>0.96153846153846156</v>
      </c>
      <c r="AX18" s="58">
        <f>SUM(AX12:AX17)</f>
        <v>1378.7307692307693</v>
      </c>
      <c r="AY18" s="58">
        <f>SUM(AY12:AY17)</f>
        <v>0</v>
      </c>
      <c r="AZ18" s="58"/>
      <c r="BA18" s="58"/>
      <c r="BB18" s="58"/>
      <c r="BC18" s="58"/>
      <c r="BD18" s="58"/>
      <c r="BE18" s="58">
        <f t="shared" ref="BE18:BN18" si="3">SUM(BE12:BE17)</f>
        <v>39</v>
      </c>
      <c r="BF18" s="58">
        <f t="shared" si="3"/>
        <v>0</v>
      </c>
      <c r="BG18" s="58">
        <f t="shared" si="3"/>
        <v>0</v>
      </c>
      <c r="BH18" s="58">
        <f t="shared" si="3"/>
        <v>1830</v>
      </c>
      <c r="BI18" s="58">
        <f t="shared" si="3"/>
        <v>3247.73</v>
      </c>
      <c r="BJ18" s="58">
        <f t="shared" si="3"/>
        <v>0</v>
      </c>
      <c r="BK18" s="60">
        <f t="shared" si="3"/>
        <v>0</v>
      </c>
      <c r="BL18" s="60">
        <f t="shared" si="3"/>
        <v>2</v>
      </c>
      <c r="BM18" s="58">
        <f t="shared" si="3"/>
        <v>412.5</v>
      </c>
      <c r="BN18" s="58">
        <f t="shared" si="3"/>
        <v>2810.8666777886019</v>
      </c>
      <c r="BO18" s="58"/>
      <c r="BP18" s="58"/>
      <c r="BQ18" s="58"/>
      <c r="BR18" s="58"/>
      <c r="BS18" s="58"/>
      <c r="BT18" s="58"/>
      <c r="BU18" s="58"/>
      <c r="BV18" s="58">
        <f t="shared" ref="BV18:CF18" si="4">SUM(BV12:BV17)</f>
        <v>57.220832440331236</v>
      </c>
      <c r="BW18" s="58">
        <f t="shared" si="4"/>
        <v>37.35</v>
      </c>
      <c r="BX18" s="58">
        <f t="shared" si="4"/>
        <v>79.75</v>
      </c>
      <c r="BY18" s="58">
        <f t="shared" si="4"/>
        <v>0</v>
      </c>
      <c r="BZ18" s="58">
        <f t="shared" si="4"/>
        <v>1425</v>
      </c>
      <c r="CA18" s="58">
        <f t="shared" si="4"/>
        <v>0</v>
      </c>
      <c r="CB18" s="58">
        <f t="shared" si="4"/>
        <v>34.919999999999995</v>
      </c>
      <c r="CC18" s="58">
        <f t="shared" si="4"/>
        <v>0</v>
      </c>
      <c r="CD18" s="58">
        <f t="shared" si="4"/>
        <v>1847.6799999999998</v>
      </c>
      <c r="CE18" s="58">
        <f t="shared" si="4"/>
        <v>1845</v>
      </c>
      <c r="CF18" s="6">
        <f t="shared" si="4"/>
        <v>10700</v>
      </c>
      <c r="CG18" s="8"/>
      <c r="CI18" s="125">
        <f t="shared" ref="CI18:CR18" si="5">SUM(CI12:CI17)</f>
        <v>15</v>
      </c>
      <c r="CJ18" s="125">
        <f t="shared" si="5"/>
        <v>5</v>
      </c>
      <c r="CK18" s="125">
        <f t="shared" si="5"/>
        <v>3</v>
      </c>
      <c r="CL18" s="125">
        <f t="shared" si="5"/>
        <v>2</v>
      </c>
      <c r="CM18" s="125">
        <f t="shared" si="5"/>
        <v>0</v>
      </c>
      <c r="CN18" s="125">
        <f t="shared" si="5"/>
        <v>15</v>
      </c>
      <c r="CO18" s="126">
        <f t="shared" si="5"/>
        <v>2</v>
      </c>
      <c r="CP18" s="126">
        <f t="shared" si="5"/>
        <v>3</v>
      </c>
      <c r="CQ18" s="125">
        <f t="shared" si="5"/>
        <v>5</v>
      </c>
      <c r="CR18" s="125">
        <f t="shared" si="5"/>
        <v>12</v>
      </c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8"/>
      <c r="DF18" s="138"/>
      <c r="DH18" s="188"/>
      <c r="DI18" s="188"/>
      <c r="DJ18" s="188"/>
    </row>
    <row r="19" spans="1:125" ht="28.5" thickTop="1"/>
  </sheetData>
  <dataConsolidate/>
  <mergeCells count="160">
    <mergeCell ref="A1:CG1"/>
    <mergeCell ref="A2:CG2"/>
    <mergeCell ref="A4:CG4"/>
    <mergeCell ref="A5:CG5"/>
    <mergeCell ref="A6:D6"/>
    <mergeCell ref="BW6:CA6"/>
    <mergeCell ref="CE6:CF6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E8"/>
    <mergeCell ref="G7:G8"/>
    <mergeCell ref="H7:H8"/>
    <mergeCell ref="AE7:AE8"/>
    <mergeCell ref="AF7:AF8"/>
    <mergeCell ref="AH7:AH8"/>
    <mergeCell ref="AI7:AI8"/>
    <mergeCell ref="AJ7:AJ8"/>
    <mergeCell ref="AE9:AE10"/>
    <mergeCell ref="AF9:AF10"/>
    <mergeCell ref="P7:P8"/>
    <mergeCell ref="Q7:Q8"/>
    <mergeCell ref="R7:R8"/>
    <mergeCell ref="S7:S8"/>
    <mergeCell ref="T7:V7"/>
    <mergeCell ref="W7:Z8"/>
    <mergeCell ref="AG7:AG8"/>
    <mergeCell ref="S9:S10"/>
    <mergeCell ref="T9:V9"/>
    <mergeCell ref="W9:Z9"/>
    <mergeCell ref="AB9:AB10"/>
    <mergeCell ref="AC9:AC10"/>
    <mergeCell ref="AD9:AD10"/>
    <mergeCell ref="AD7:AD8"/>
    <mergeCell ref="AK7:AK10"/>
    <mergeCell ref="AL7:AL8"/>
    <mergeCell ref="AG9:AG10"/>
    <mergeCell ref="AH9:AH10"/>
    <mergeCell ref="AI9:AI10"/>
    <mergeCell ref="AL9:AL10"/>
    <mergeCell ref="AS7:AS10"/>
    <mergeCell ref="AT7:AT10"/>
    <mergeCell ref="AU7:AU10"/>
    <mergeCell ref="AV7:AV10"/>
    <mergeCell ref="AW7:AW10"/>
    <mergeCell ref="AX7:AX8"/>
    <mergeCell ref="AX9:AX10"/>
    <mergeCell ref="AM7:AM8"/>
    <mergeCell ref="AN7:AN8"/>
    <mergeCell ref="AO7:AO8"/>
    <mergeCell ref="AP7:AP8"/>
    <mergeCell ref="AQ7:AQ8"/>
    <mergeCell ref="AR7:AR8"/>
    <mergeCell ref="BL9:BL10"/>
    <mergeCell ref="BM9:BM10"/>
    <mergeCell ref="BN9:BN10"/>
    <mergeCell ref="AY7:AY8"/>
    <mergeCell ref="AZ7:BA7"/>
    <mergeCell ref="BB7:BC7"/>
    <mergeCell ref="BE7:BE8"/>
    <mergeCell ref="BF7:BF8"/>
    <mergeCell ref="BG7:BG8"/>
    <mergeCell ref="DO8:DQ8"/>
    <mergeCell ref="A9:A10"/>
    <mergeCell ref="B9:B10"/>
    <mergeCell ref="C9:C10"/>
    <mergeCell ref="D9:E10"/>
    <mergeCell ref="G9:G10"/>
    <mergeCell ref="H9:H10"/>
    <mergeCell ref="I9:I10"/>
    <mergeCell ref="J9:J10"/>
    <mergeCell ref="K9:K10"/>
    <mergeCell ref="CB7:CB8"/>
    <mergeCell ref="CC7:CC8"/>
    <mergeCell ref="CD7:CD8"/>
    <mergeCell ref="CE7:CF7"/>
    <mergeCell ref="CG7:CG8"/>
    <mergeCell ref="T8:V8"/>
    <mergeCell ref="BV7:BV8"/>
    <mergeCell ref="BW7:BW8"/>
    <mergeCell ref="BX7:BX8"/>
    <mergeCell ref="BY7:BY8"/>
    <mergeCell ref="BZ7:BZ8"/>
    <mergeCell ref="CA7:CA8"/>
    <mergeCell ref="BP7:BP11"/>
    <mergeCell ref="BQ7:BQ11"/>
    <mergeCell ref="L9:L10"/>
    <mergeCell ref="M9:M10"/>
    <mergeCell ref="N9:N10"/>
    <mergeCell ref="P9:P10"/>
    <mergeCell ref="Q9:Q10"/>
    <mergeCell ref="R9:R10"/>
    <mergeCell ref="AA7:AA10"/>
    <mergeCell ref="AB7:AB8"/>
    <mergeCell ref="AC7:AC8"/>
    <mergeCell ref="BV9:BV10"/>
    <mergeCell ref="BW9:BW10"/>
    <mergeCell ref="BX9:BX10"/>
    <mergeCell ref="BY9:BY10"/>
    <mergeCell ref="BZ9:BZ10"/>
    <mergeCell ref="CA9:CA10"/>
    <mergeCell ref="AY9:AY10"/>
    <mergeCell ref="BE9:BE10"/>
    <mergeCell ref="BF9:BF10"/>
    <mergeCell ref="BG9:BG10"/>
    <mergeCell ref="BH9:BH10"/>
    <mergeCell ref="BI9:BI10"/>
    <mergeCell ref="BR7:BR11"/>
    <mergeCell ref="BS7:BS11"/>
    <mergeCell ref="BT7:BT11"/>
    <mergeCell ref="BU7:BU8"/>
    <mergeCell ref="BU9:BU10"/>
    <mergeCell ref="BH7:BH8"/>
    <mergeCell ref="BI7:BI8"/>
    <mergeCell ref="BJ7:BJ8"/>
    <mergeCell ref="BK7:BM7"/>
    <mergeCell ref="BN7:BN8"/>
    <mergeCell ref="BO7:BO11"/>
    <mergeCell ref="BK9:BK10"/>
    <mergeCell ref="CL9:CL10"/>
    <mergeCell ref="CM9:CM10"/>
    <mergeCell ref="CN9:CN10"/>
    <mergeCell ref="CO9:CO10"/>
    <mergeCell ref="CP9:CP10"/>
    <mergeCell ref="CQ9:CQ10"/>
    <mergeCell ref="CD9:CD10"/>
    <mergeCell ref="CE9:CF9"/>
    <mergeCell ref="CG9:CG10"/>
    <mergeCell ref="CI9:CI10"/>
    <mergeCell ref="CJ9:CJ10"/>
    <mergeCell ref="CK9:CK10"/>
    <mergeCell ref="CR9:CR10"/>
    <mergeCell ref="CT9:CT11"/>
    <mergeCell ref="CU9:CU11"/>
    <mergeCell ref="CV9:DB9"/>
    <mergeCell ref="DC9:DE9"/>
    <mergeCell ref="DF9:DF11"/>
    <mergeCell ref="DB10:DB11"/>
    <mergeCell ref="DC10:DC11"/>
    <mergeCell ref="DD10:DD11"/>
    <mergeCell ref="DE10:DE11"/>
    <mergeCell ref="DH10:DH11"/>
    <mergeCell ref="DI10:DI11"/>
    <mergeCell ref="DJ10:DJ11"/>
    <mergeCell ref="DO9:DO11"/>
    <mergeCell ref="DP9:DP11"/>
    <mergeCell ref="DQ9:DQ11"/>
    <mergeCell ref="DR9:DT11"/>
    <mergeCell ref="CV10:CV11"/>
    <mergeCell ref="CW10:CW11"/>
    <mergeCell ref="CX10:CX11"/>
    <mergeCell ref="CY10:CY11"/>
    <mergeCell ref="CZ10:CZ11"/>
    <mergeCell ref="DA10:DA11"/>
  </mergeCells>
  <dataValidations count="2">
    <dataValidation allowBlank="1" showInputMessage="1" showErrorMessage="1" prompt="សំរាប់តែអ្នកចូលតែប៉ុណ្ណោះ!!!" sqref="DC12:DE17"/>
    <dataValidation allowBlank="1" showDropDown="1" showInputMessage="1" showErrorMessage="1" sqref="AS18:AW18 AS1:AW10"/>
  </dataValidations>
  <printOptions horizontalCentered="1"/>
  <pageMargins left="0" right="0" top="0.43" bottom="0.36" header="0.15748031496063" footer="0.34"/>
  <pageSetup paperSize="9" scale="38" orientation="landscape" r:id="rId1"/>
  <headerFooter alignWithMargins="0"/>
  <colBreaks count="1" manualBreakCount="1">
    <brk id="85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Q19"/>
  <sheetViews>
    <sheetView view="pageBreakPreview" zoomScale="80" zoomScaleNormal="90" zoomScaleSheetLayoutView="80" workbookViewId="0">
      <pane xSplit="18" ySplit="11" topLeftCell="BA12" activePane="bottomRight" state="frozen"/>
      <selection activeCell="DM8" sqref="DM8"/>
      <selection pane="topRight" activeCell="DM8" sqref="DM8"/>
      <selection pane="bottomLeft" activeCell="DM8" sqref="DM8"/>
      <selection pane="bottomRight" activeCell="D20" sqref="D20"/>
    </sheetView>
  </sheetViews>
  <sheetFormatPr defaultRowHeight="27.75"/>
  <cols>
    <col min="1" max="1" width="3" style="1" customWidth="1"/>
    <col min="2" max="2" width="6.75" style="1" customWidth="1"/>
    <col min="3" max="3" width="16.5" style="1" customWidth="1"/>
    <col min="4" max="5" width="12.875" style="52" customWidth="1"/>
    <col min="6" max="6" width="5.75" style="1" customWidth="1"/>
    <col min="7" max="7" width="12.625" style="1" customWidth="1"/>
    <col min="8" max="8" width="10.625" style="1" customWidth="1"/>
    <col min="9" max="9" width="7.125" style="1" customWidth="1"/>
    <col min="10" max="10" width="4.875" style="1" customWidth="1"/>
    <col min="11" max="11" width="4.625" style="1" customWidth="1"/>
    <col min="12" max="12" width="4.125" style="1" customWidth="1"/>
    <col min="13" max="13" width="4.625" style="1" customWidth="1"/>
    <col min="14" max="14" width="5.875" style="1" customWidth="1"/>
    <col min="15" max="15" width="4.5" style="1" hidden="1" customWidth="1"/>
    <col min="16" max="16" width="4.5" style="1" customWidth="1"/>
    <col min="17" max="17" width="4.625" style="1" customWidth="1"/>
    <col min="18" max="18" width="4.25" style="1" customWidth="1"/>
    <col min="19" max="19" width="4.75" style="1" customWidth="1"/>
    <col min="20" max="20" width="4" style="1" customWidth="1"/>
    <col min="21" max="21" width="3.125" style="1" customWidth="1"/>
    <col min="22" max="22" width="6.125" style="1" customWidth="1"/>
    <col min="23" max="23" width="6.875" style="1" customWidth="1"/>
    <col min="24" max="24" width="5.5" style="2" hidden="1" customWidth="1"/>
    <col min="25" max="25" width="4.75" style="1" customWidth="1"/>
    <col min="26" max="26" width="7.875" style="2" hidden="1" customWidth="1"/>
    <col min="27" max="27" width="7.25" style="1" customWidth="1"/>
    <col min="28" max="28" width="5.75" style="1" customWidth="1"/>
    <col min="29" max="29" width="6.25" style="1" customWidth="1"/>
    <col min="30" max="30" width="7.5" style="1" customWidth="1"/>
    <col min="31" max="31" width="7" style="1" customWidth="1"/>
    <col min="32" max="32" width="7.75" style="1" customWidth="1"/>
    <col min="33" max="33" width="6.375" style="1" hidden="1" customWidth="1"/>
    <col min="34" max="34" width="8.125" style="1" hidden="1" customWidth="1"/>
    <col min="35" max="35" width="6.375" style="2" hidden="1" customWidth="1"/>
    <col min="36" max="36" width="6.625" style="9" customWidth="1"/>
    <col min="37" max="40" width="5.75" style="3" hidden="1" customWidth="1"/>
    <col min="41" max="41" width="6.125" style="1" customWidth="1"/>
    <col min="42" max="42" width="5.5" style="3" hidden="1" customWidth="1"/>
    <col min="43" max="45" width="5.375" style="3" hidden="1" customWidth="1"/>
    <col min="46" max="46" width="8.375" style="1" customWidth="1"/>
    <col min="47" max="47" width="5.125" style="1" hidden="1" customWidth="1"/>
    <col min="48" max="48" width="9.75" style="1" hidden="1" customWidth="1"/>
    <col min="49" max="49" width="9" style="1" hidden="1" customWidth="1"/>
    <col min="50" max="52" width="6.125" style="1" hidden="1" customWidth="1"/>
    <col min="53" max="53" width="4.75" style="1" customWidth="1"/>
    <col min="54" max="55" width="7" style="1" hidden="1" customWidth="1"/>
    <col min="56" max="56" width="4.625" style="1" customWidth="1"/>
    <col min="57" max="57" width="7.75" style="1" customWidth="1"/>
    <col min="58" max="58" width="6.75" style="1" hidden="1" customWidth="1"/>
    <col min="59" max="59" width="4.875" style="1" customWidth="1"/>
    <col min="60" max="60" width="5.5" style="1" customWidth="1"/>
    <col min="61" max="62" width="7.5" style="1" customWidth="1"/>
    <col min="63" max="65" width="8.625" style="1" hidden="1" customWidth="1"/>
    <col min="66" max="67" width="11.125" style="1" hidden="1" customWidth="1"/>
    <col min="68" max="68" width="9.5" style="1" hidden="1" customWidth="1"/>
    <col min="69" max="69" width="5" style="1" customWidth="1"/>
    <col min="70" max="70" width="7.5" style="1" customWidth="1"/>
    <col min="71" max="73" width="5.625" style="1" customWidth="1"/>
    <col min="74" max="75" width="5.375" style="1" customWidth="1"/>
    <col min="76" max="77" width="7.875" style="4" customWidth="1"/>
    <col min="78" max="78" width="6.5" style="1" customWidth="1"/>
    <col min="79" max="79" width="8.5" style="1" customWidth="1"/>
    <col min="80" max="80" width="5.5" style="1" customWidth="1"/>
    <col min="81" max="84" width="9" style="1"/>
    <col min="85" max="85" width="9.25" style="1" bestFit="1" customWidth="1"/>
    <col min="86" max="87" width="9" style="1"/>
    <col min="88" max="88" width="10.125" style="1" bestFit="1" customWidth="1"/>
    <col min="89" max="90" width="9" style="1"/>
    <col min="91" max="91" width="3.125" style="1" customWidth="1"/>
    <col min="92" max="92" width="4.875" style="139" customWidth="1"/>
    <col min="93" max="93" width="4.125" style="139" customWidth="1"/>
    <col min="94" max="99" width="4.375" style="139" customWidth="1"/>
    <col min="100" max="101" width="5.125" style="139" customWidth="1"/>
    <col min="102" max="102" width="6.25" style="140" bestFit="1" customWidth="1"/>
    <col min="103" max="103" width="7.875" style="140" customWidth="1"/>
    <col min="104" max="113" width="3.125" style="1" customWidth="1"/>
    <col min="114" max="120" width="7.25" style="1" customWidth="1"/>
    <col min="121" max="121" width="6.625" style="1" customWidth="1"/>
    <col min="122" max="130" width="3.125" style="1" customWidth="1"/>
    <col min="131" max="16384" width="9" style="1"/>
  </cols>
  <sheetData>
    <row r="1" spans="1:121" s="65" customFormat="1" ht="30.75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5"/>
      <c r="CY1" s="135"/>
    </row>
    <row r="2" spans="1:121" s="65" customFormat="1" ht="25.5" customHeight="1">
      <c r="A2" s="283" t="s">
        <v>173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5"/>
      <c r="CY2" s="135"/>
    </row>
    <row r="3" spans="1:121" s="65" customFormat="1" ht="9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5"/>
      <c r="CY3" s="135"/>
    </row>
    <row r="4" spans="1:121" s="65" customFormat="1" ht="32.25" customHeight="1">
      <c r="A4" s="263" t="str">
        <f>'L1'!A4:CG4</f>
        <v>តារាងប្រាក់បៀវត្សន៏ប្រចាំខែ កក្កដា ឆ្នាំ២០២៤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5"/>
      <c r="CY4" s="135"/>
    </row>
    <row r="5" spans="1:121" s="65" customFormat="1" ht="27.75" customHeight="1">
      <c r="A5" s="274" t="str">
        <f>'L1'!A5:CG5</f>
        <v>2024年07月份工资表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5"/>
      <c r="CY5" s="135"/>
    </row>
    <row r="6" spans="1:121" s="13" customFormat="1" ht="18.75" customHeight="1" thickBot="1">
      <c r="A6" s="279" t="s">
        <v>209</v>
      </c>
      <c r="B6" s="279"/>
      <c r="C6" s="279"/>
      <c r="D6" s="279"/>
      <c r="E6" s="279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6"/>
      <c r="Z6" s="17"/>
      <c r="AA6" s="16"/>
      <c r="AB6" s="16"/>
      <c r="AC6" s="16"/>
      <c r="AD6" s="16"/>
      <c r="AE6" s="16"/>
      <c r="AF6" s="16"/>
      <c r="AG6" s="16"/>
      <c r="AH6" s="16"/>
      <c r="AI6" s="18"/>
      <c r="AJ6" s="18"/>
      <c r="AK6" s="19"/>
      <c r="AL6" s="19"/>
      <c r="AM6" s="19"/>
      <c r="AN6" s="19"/>
      <c r="AO6" s="16"/>
      <c r="AP6" s="19"/>
      <c r="AQ6" s="19"/>
      <c r="AR6" s="19"/>
      <c r="AS6" s="19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09"/>
      <c r="BT6" s="309"/>
      <c r="BU6" s="309"/>
      <c r="BV6" s="309"/>
      <c r="BW6" s="98"/>
      <c r="BX6" s="57"/>
      <c r="BY6" s="300" t="s">
        <v>154</v>
      </c>
      <c r="BZ6" s="300"/>
      <c r="CA6" s="55">
        <v>4106</v>
      </c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20"/>
      <c r="CY6" s="20"/>
    </row>
    <row r="7" spans="1:121" s="144" customFormat="1" ht="26.25" customHeight="1" thickTop="1">
      <c r="A7" s="286" t="s">
        <v>84</v>
      </c>
      <c r="B7" s="240" t="s">
        <v>86</v>
      </c>
      <c r="C7" s="266" t="s">
        <v>241</v>
      </c>
      <c r="D7" s="295" t="s">
        <v>39</v>
      </c>
      <c r="E7" s="296"/>
      <c r="F7" s="141" t="s">
        <v>124</v>
      </c>
      <c r="G7" s="266" t="s">
        <v>174</v>
      </c>
      <c r="H7" s="240" t="s">
        <v>23</v>
      </c>
      <c r="I7" s="240" t="s">
        <v>87</v>
      </c>
      <c r="J7" s="240" t="s">
        <v>7</v>
      </c>
      <c r="K7" s="240" t="s">
        <v>88</v>
      </c>
      <c r="L7" s="240" t="s">
        <v>8</v>
      </c>
      <c r="M7" s="266" t="s">
        <v>172</v>
      </c>
      <c r="N7" s="266" t="s">
        <v>170</v>
      </c>
      <c r="O7" s="142"/>
      <c r="P7" s="240" t="s">
        <v>89</v>
      </c>
      <c r="Q7" s="240" t="s">
        <v>90</v>
      </c>
      <c r="R7" s="240" t="s">
        <v>91</v>
      </c>
      <c r="S7" s="264" t="s">
        <v>92</v>
      </c>
      <c r="T7" s="264"/>
      <c r="U7" s="264"/>
      <c r="V7" s="240" t="s">
        <v>93</v>
      </c>
      <c r="W7" s="240"/>
      <c r="X7" s="240"/>
      <c r="Y7" s="240"/>
      <c r="Z7" s="242" t="s">
        <v>47</v>
      </c>
      <c r="AA7" s="240" t="s">
        <v>171</v>
      </c>
      <c r="AB7" s="240" t="s">
        <v>50</v>
      </c>
      <c r="AC7" s="240" t="str">
        <f>Q7</f>
        <v>ច្បាប់ឈឺ</v>
      </c>
      <c r="AD7" s="240" t="s">
        <v>157</v>
      </c>
      <c r="AE7" s="264" t="s">
        <v>18</v>
      </c>
      <c r="AF7" s="240" t="s">
        <v>22</v>
      </c>
      <c r="AG7" s="240" t="s">
        <v>19</v>
      </c>
      <c r="AH7" s="266" t="s">
        <v>138</v>
      </c>
      <c r="AI7" s="242"/>
      <c r="AJ7" s="240" t="s">
        <v>30</v>
      </c>
      <c r="AK7" s="240" t="s">
        <v>55</v>
      </c>
      <c r="AL7" s="240" t="s">
        <v>56</v>
      </c>
      <c r="AM7" s="240" t="s">
        <v>43</v>
      </c>
      <c r="AN7" s="240" t="s">
        <v>24</v>
      </c>
      <c r="AO7" s="280" t="s">
        <v>83</v>
      </c>
      <c r="AP7" s="242" t="s">
        <v>43</v>
      </c>
      <c r="AQ7" s="242" t="s">
        <v>24</v>
      </c>
      <c r="AR7" s="242" t="s">
        <v>56</v>
      </c>
      <c r="AS7" s="242" t="s">
        <v>246</v>
      </c>
      <c r="AT7" s="240" t="s">
        <v>20</v>
      </c>
      <c r="AU7" s="255" t="s">
        <v>46</v>
      </c>
      <c r="AV7" s="268" t="s">
        <v>166</v>
      </c>
      <c r="AW7" s="269"/>
      <c r="AX7" s="270">
        <v>43251</v>
      </c>
      <c r="AY7" s="271"/>
      <c r="AZ7" s="143"/>
      <c r="BA7" s="255" t="s">
        <v>48</v>
      </c>
      <c r="BB7" s="240" t="s">
        <v>51</v>
      </c>
      <c r="BC7" s="240" t="s">
        <v>59</v>
      </c>
      <c r="BD7" s="240" t="s">
        <v>58</v>
      </c>
      <c r="BE7" s="266" t="s">
        <v>167</v>
      </c>
      <c r="BF7" s="253" t="s">
        <v>160</v>
      </c>
      <c r="BG7" s="258" t="s">
        <v>144</v>
      </c>
      <c r="BH7" s="259"/>
      <c r="BI7" s="260"/>
      <c r="BJ7" s="305" t="s">
        <v>150</v>
      </c>
      <c r="BK7" s="312" t="s">
        <v>177</v>
      </c>
      <c r="BL7" s="318" t="s">
        <v>178</v>
      </c>
      <c r="BM7" s="318" t="s">
        <v>150</v>
      </c>
      <c r="BN7" s="318" t="s">
        <v>179</v>
      </c>
      <c r="BO7" s="318" t="s">
        <v>180</v>
      </c>
      <c r="BP7" s="318" t="s">
        <v>181</v>
      </c>
      <c r="BQ7" s="305" t="s">
        <v>154</v>
      </c>
      <c r="BR7" s="305" t="s">
        <v>152</v>
      </c>
      <c r="BS7" s="255" t="s">
        <v>46</v>
      </c>
      <c r="BT7" s="329" t="s">
        <v>248</v>
      </c>
      <c r="BU7" s="323" t="s">
        <v>243</v>
      </c>
      <c r="BV7" s="240" t="s">
        <v>94</v>
      </c>
      <c r="BW7" s="266" t="s">
        <v>160</v>
      </c>
      <c r="BX7" s="240" t="s">
        <v>44</v>
      </c>
      <c r="BY7" s="307" t="s">
        <v>132</v>
      </c>
      <c r="BZ7" s="308"/>
      <c r="CA7" s="272" t="s">
        <v>21</v>
      </c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6"/>
      <c r="CY7" s="146"/>
      <c r="DL7" s="65"/>
      <c r="DM7" s="65"/>
      <c r="DN7" s="65"/>
      <c r="DO7" s="65"/>
      <c r="DP7" s="65"/>
      <c r="DQ7" s="65"/>
    </row>
    <row r="8" spans="1:121" s="154" customFormat="1" ht="25.5" customHeight="1" thickBot="1">
      <c r="A8" s="287"/>
      <c r="B8" s="241"/>
      <c r="C8" s="267"/>
      <c r="D8" s="297"/>
      <c r="E8" s="298"/>
      <c r="F8" s="147" t="s">
        <v>127</v>
      </c>
      <c r="G8" s="267"/>
      <c r="H8" s="241"/>
      <c r="I8" s="241"/>
      <c r="J8" s="241"/>
      <c r="K8" s="241"/>
      <c r="L8" s="241"/>
      <c r="M8" s="267"/>
      <c r="N8" s="267"/>
      <c r="O8" s="148"/>
      <c r="P8" s="241"/>
      <c r="Q8" s="241"/>
      <c r="R8" s="241"/>
      <c r="S8" s="275" t="s">
        <v>169</v>
      </c>
      <c r="T8" s="275"/>
      <c r="U8" s="275"/>
      <c r="V8" s="241"/>
      <c r="W8" s="241"/>
      <c r="X8" s="241"/>
      <c r="Y8" s="241"/>
      <c r="Z8" s="243"/>
      <c r="AA8" s="241"/>
      <c r="AB8" s="241"/>
      <c r="AC8" s="241"/>
      <c r="AD8" s="241"/>
      <c r="AE8" s="282"/>
      <c r="AF8" s="241"/>
      <c r="AG8" s="241"/>
      <c r="AH8" s="267"/>
      <c r="AI8" s="243"/>
      <c r="AJ8" s="241"/>
      <c r="AK8" s="241"/>
      <c r="AL8" s="241"/>
      <c r="AM8" s="241"/>
      <c r="AN8" s="241"/>
      <c r="AO8" s="281"/>
      <c r="AP8" s="243"/>
      <c r="AQ8" s="243"/>
      <c r="AR8" s="243"/>
      <c r="AS8" s="243"/>
      <c r="AT8" s="241"/>
      <c r="AU8" s="256"/>
      <c r="AV8" s="149"/>
      <c r="AW8" s="149"/>
      <c r="AX8" s="149"/>
      <c r="AY8" s="149"/>
      <c r="AZ8" s="150"/>
      <c r="BA8" s="256"/>
      <c r="BB8" s="241"/>
      <c r="BC8" s="241"/>
      <c r="BD8" s="241"/>
      <c r="BE8" s="267"/>
      <c r="BF8" s="254"/>
      <c r="BG8" s="151" t="s">
        <v>146</v>
      </c>
      <c r="BH8" s="151" t="s">
        <v>147</v>
      </c>
      <c r="BI8" s="151" t="s">
        <v>145</v>
      </c>
      <c r="BJ8" s="306"/>
      <c r="BK8" s="313"/>
      <c r="BL8" s="319"/>
      <c r="BM8" s="319"/>
      <c r="BN8" s="319"/>
      <c r="BO8" s="319"/>
      <c r="BP8" s="319"/>
      <c r="BQ8" s="306"/>
      <c r="BR8" s="306"/>
      <c r="BS8" s="256"/>
      <c r="BT8" s="330"/>
      <c r="BU8" s="324"/>
      <c r="BV8" s="241"/>
      <c r="BW8" s="267"/>
      <c r="BX8" s="241"/>
      <c r="BY8" s="152" t="s">
        <v>133</v>
      </c>
      <c r="BZ8" s="153" t="s">
        <v>131</v>
      </c>
      <c r="CA8" s="273"/>
      <c r="CC8" s="155" t="s">
        <v>82</v>
      </c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6"/>
      <c r="CY8" s="146"/>
      <c r="DJ8" s="245" t="s">
        <v>261</v>
      </c>
      <c r="DK8" s="245"/>
      <c r="DL8" s="245"/>
      <c r="DM8" s="154" t="e">
        <f>#REF!</f>
        <v>#REF!</v>
      </c>
      <c r="DP8" s="65"/>
      <c r="DQ8" s="65"/>
    </row>
    <row r="9" spans="1:121" s="20" customFormat="1" ht="15" customHeight="1" thickBot="1">
      <c r="A9" s="278" t="s">
        <v>0</v>
      </c>
      <c r="B9" s="265" t="s">
        <v>1</v>
      </c>
      <c r="C9" s="284" t="s">
        <v>242</v>
      </c>
      <c r="D9" s="291" t="s">
        <v>6</v>
      </c>
      <c r="E9" s="292"/>
      <c r="F9" s="83" t="s">
        <v>125</v>
      </c>
      <c r="G9" s="289" t="s">
        <v>175</v>
      </c>
      <c r="H9" s="265" t="s">
        <v>13</v>
      </c>
      <c r="I9" s="265" t="s">
        <v>2</v>
      </c>
      <c r="J9" s="243" t="s">
        <v>11</v>
      </c>
      <c r="K9" s="265" t="s">
        <v>100</v>
      </c>
      <c r="L9" s="265" t="s">
        <v>12</v>
      </c>
      <c r="M9" s="288" t="s">
        <v>32</v>
      </c>
      <c r="N9" s="265" t="s">
        <v>3</v>
      </c>
      <c r="O9" s="84"/>
      <c r="P9" s="243" t="s">
        <v>104</v>
      </c>
      <c r="Q9" s="265" t="s">
        <v>105</v>
      </c>
      <c r="R9" s="265" t="s">
        <v>106</v>
      </c>
      <c r="S9" s="288" t="s">
        <v>31</v>
      </c>
      <c r="T9" s="288"/>
      <c r="U9" s="288"/>
      <c r="V9" s="265" t="s">
        <v>108</v>
      </c>
      <c r="W9" s="265"/>
      <c r="X9" s="265"/>
      <c r="Y9" s="265"/>
      <c r="Z9" s="243"/>
      <c r="AA9" s="288" t="s">
        <v>34</v>
      </c>
      <c r="AB9" s="261" t="s">
        <v>53</v>
      </c>
      <c r="AC9" s="261" t="s">
        <v>53</v>
      </c>
      <c r="AD9" s="265" t="s">
        <v>38</v>
      </c>
      <c r="AE9" s="265" t="s">
        <v>35</v>
      </c>
      <c r="AF9" s="284" t="s">
        <v>36</v>
      </c>
      <c r="AG9" s="265" t="s">
        <v>37</v>
      </c>
      <c r="AH9" s="38" t="s">
        <v>142</v>
      </c>
      <c r="AI9" s="243"/>
      <c r="AJ9" s="265" t="s">
        <v>9</v>
      </c>
      <c r="AK9" s="84"/>
      <c r="AL9" s="84"/>
      <c r="AM9" s="84"/>
      <c r="AN9" s="84"/>
      <c r="AO9" s="83" t="s">
        <v>27</v>
      </c>
      <c r="AP9" s="243"/>
      <c r="AQ9" s="243"/>
      <c r="AR9" s="243"/>
      <c r="AS9" s="243"/>
      <c r="AT9" s="261" t="s">
        <v>33</v>
      </c>
      <c r="AU9" s="262" t="s">
        <v>45</v>
      </c>
      <c r="AV9" s="85"/>
      <c r="AW9" s="85"/>
      <c r="AX9" s="85"/>
      <c r="AY9" s="85"/>
      <c r="AZ9" s="85"/>
      <c r="BA9" s="262" t="s">
        <v>49</v>
      </c>
      <c r="BB9" s="257" t="s">
        <v>10</v>
      </c>
      <c r="BC9" s="257" t="s">
        <v>61</v>
      </c>
      <c r="BD9" s="276" t="s">
        <v>60</v>
      </c>
      <c r="BE9" s="251" t="s">
        <v>168</v>
      </c>
      <c r="BF9" s="86" t="s">
        <v>159</v>
      </c>
      <c r="BG9" s="301" t="s">
        <v>148</v>
      </c>
      <c r="BH9" s="303" t="s">
        <v>149</v>
      </c>
      <c r="BI9" s="301" t="s">
        <v>49</v>
      </c>
      <c r="BJ9" s="301" t="s">
        <v>151</v>
      </c>
      <c r="BK9" s="313"/>
      <c r="BL9" s="319"/>
      <c r="BM9" s="319"/>
      <c r="BN9" s="319"/>
      <c r="BO9" s="319"/>
      <c r="BP9" s="319"/>
      <c r="BQ9" s="301" t="s">
        <v>155</v>
      </c>
      <c r="BR9" s="301" t="s">
        <v>153</v>
      </c>
      <c r="BS9" s="262" t="s">
        <v>45</v>
      </c>
      <c r="BT9" s="327" t="s">
        <v>247</v>
      </c>
      <c r="BU9" s="325" t="s">
        <v>244</v>
      </c>
      <c r="BV9" s="257" t="s">
        <v>111</v>
      </c>
      <c r="BW9" s="195" t="s">
        <v>159</v>
      </c>
      <c r="BX9" s="265" t="s">
        <v>4</v>
      </c>
      <c r="BY9" s="310" t="s">
        <v>4</v>
      </c>
      <c r="BZ9" s="311"/>
      <c r="CA9" s="321" t="s">
        <v>5</v>
      </c>
      <c r="CC9" s="322">
        <v>100</v>
      </c>
      <c r="CD9" s="322">
        <v>50</v>
      </c>
      <c r="CE9" s="322">
        <v>20</v>
      </c>
      <c r="CF9" s="322">
        <v>10</v>
      </c>
      <c r="CG9" s="322">
        <v>5</v>
      </c>
      <c r="CH9" s="322">
        <v>1</v>
      </c>
      <c r="CI9" s="299">
        <v>2000</v>
      </c>
      <c r="CJ9" s="299">
        <v>1000</v>
      </c>
      <c r="CK9" s="299">
        <v>500</v>
      </c>
      <c r="CL9" s="299">
        <v>100</v>
      </c>
      <c r="CN9" s="315" t="s">
        <v>80</v>
      </c>
      <c r="CO9" s="315" t="s">
        <v>81</v>
      </c>
      <c r="CP9" s="315" t="s">
        <v>76</v>
      </c>
      <c r="CQ9" s="315"/>
      <c r="CR9" s="315"/>
      <c r="CS9" s="315"/>
      <c r="CT9" s="315"/>
      <c r="CU9" s="315"/>
      <c r="CV9" s="315" t="s">
        <v>64</v>
      </c>
      <c r="CW9" s="315"/>
      <c r="CX9" s="315"/>
      <c r="CY9" s="248" t="s">
        <v>246</v>
      </c>
      <c r="DJ9" s="244" t="s">
        <v>259</v>
      </c>
      <c r="DK9" s="244" t="s">
        <v>260</v>
      </c>
      <c r="DL9" s="244" t="s">
        <v>18</v>
      </c>
      <c r="DM9" s="317" t="s">
        <v>262</v>
      </c>
      <c r="DN9" s="317"/>
      <c r="DO9" s="317"/>
      <c r="DP9" s="65"/>
      <c r="DQ9" s="65"/>
    </row>
    <row r="10" spans="1:121" s="20" customFormat="1" ht="18" customHeight="1" thickBot="1">
      <c r="A10" s="278"/>
      <c r="B10" s="265"/>
      <c r="C10" s="285"/>
      <c r="D10" s="293"/>
      <c r="E10" s="294"/>
      <c r="F10" s="83" t="s">
        <v>126</v>
      </c>
      <c r="G10" s="290"/>
      <c r="H10" s="265"/>
      <c r="I10" s="265"/>
      <c r="J10" s="243"/>
      <c r="K10" s="265"/>
      <c r="L10" s="265"/>
      <c r="M10" s="288"/>
      <c r="N10" s="265"/>
      <c r="O10" s="84"/>
      <c r="P10" s="243"/>
      <c r="Q10" s="265"/>
      <c r="R10" s="265"/>
      <c r="S10" s="84" t="s">
        <v>28</v>
      </c>
      <c r="T10" s="84" t="s">
        <v>29</v>
      </c>
      <c r="U10" s="84" t="s">
        <v>40</v>
      </c>
      <c r="V10" s="84" t="s">
        <v>41</v>
      </c>
      <c r="W10" s="84" t="s">
        <v>42</v>
      </c>
      <c r="X10" s="84"/>
      <c r="Y10" s="84" t="s">
        <v>40</v>
      </c>
      <c r="Z10" s="243"/>
      <c r="AA10" s="288"/>
      <c r="AB10" s="261"/>
      <c r="AC10" s="261"/>
      <c r="AD10" s="265"/>
      <c r="AE10" s="265"/>
      <c r="AF10" s="285"/>
      <c r="AG10" s="265"/>
      <c r="AH10" s="37" t="s">
        <v>143</v>
      </c>
      <c r="AI10" s="243"/>
      <c r="AJ10" s="265"/>
      <c r="AK10" s="84"/>
      <c r="AL10" s="84"/>
      <c r="AM10" s="84"/>
      <c r="AN10" s="84"/>
      <c r="AO10" s="83" t="s">
        <v>10</v>
      </c>
      <c r="AP10" s="243"/>
      <c r="AQ10" s="243"/>
      <c r="AR10" s="243"/>
      <c r="AS10" s="243"/>
      <c r="AT10" s="261"/>
      <c r="AU10" s="262"/>
      <c r="AV10" s="85"/>
      <c r="AW10" s="85"/>
      <c r="AX10" s="85"/>
      <c r="AY10" s="85"/>
      <c r="AZ10" s="85"/>
      <c r="BA10" s="262"/>
      <c r="BB10" s="257"/>
      <c r="BC10" s="257"/>
      <c r="BD10" s="277"/>
      <c r="BE10" s="252"/>
      <c r="BF10" s="87" t="s">
        <v>158</v>
      </c>
      <c r="BG10" s="302"/>
      <c r="BH10" s="304"/>
      <c r="BI10" s="302"/>
      <c r="BJ10" s="302"/>
      <c r="BK10" s="313"/>
      <c r="BL10" s="319"/>
      <c r="BM10" s="319"/>
      <c r="BN10" s="319"/>
      <c r="BO10" s="319"/>
      <c r="BP10" s="319"/>
      <c r="BQ10" s="302"/>
      <c r="BR10" s="302"/>
      <c r="BS10" s="262"/>
      <c r="BT10" s="328"/>
      <c r="BU10" s="326"/>
      <c r="BV10" s="257"/>
      <c r="BW10" s="196" t="s">
        <v>158</v>
      </c>
      <c r="BX10" s="265"/>
      <c r="BY10" s="53" t="s">
        <v>134</v>
      </c>
      <c r="BZ10" s="53" t="s">
        <v>135</v>
      </c>
      <c r="CA10" s="321"/>
      <c r="CC10" s="322"/>
      <c r="CD10" s="322"/>
      <c r="CE10" s="322"/>
      <c r="CF10" s="322"/>
      <c r="CG10" s="322"/>
      <c r="CH10" s="322"/>
      <c r="CI10" s="299"/>
      <c r="CJ10" s="299"/>
      <c r="CK10" s="299"/>
      <c r="CL10" s="299"/>
      <c r="CN10" s="315"/>
      <c r="CO10" s="315"/>
      <c r="CP10" s="248" t="s">
        <v>197</v>
      </c>
      <c r="CQ10" s="315" t="s">
        <v>62</v>
      </c>
      <c r="CR10" s="315" t="s">
        <v>55</v>
      </c>
      <c r="CS10" s="315" t="s">
        <v>56</v>
      </c>
      <c r="CT10" s="315" t="s">
        <v>24</v>
      </c>
      <c r="CU10" s="315" t="s">
        <v>43</v>
      </c>
      <c r="CV10" s="315" t="s">
        <v>75</v>
      </c>
      <c r="CW10" s="315" t="s">
        <v>62</v>
      </c>
      <c r="CX10" s="315" t="s">
        <v>63</v>
      </c>
      <c r="CY10" s="249"/>
      <c r="DJ10" s="244"/>
      <c r="DK10" s="244"/>
      <c r="DL10" s="244"/>
      <c r="DM10" s="317"/>
      <c r="DN10" s="317"/>
      <c r="DO10" s="317"/>
      <c r="DP10" s="65"/>
      <c r="DQ10" s="65"/>
    </row>
    <row r="11" spans="1:121" s="13" customFormat="1" ht="16.5" customHeight="1" thickBot="1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  <c r="N11" s="69">
        <v>14</v>
      </c>
      <c r="O11" s="69">
        <v>12</v>
      </c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70">
        <v>20</v>
      </c>
      <c r="V11" s="69">
        <v>21</v>
      </c>
      <c r="W11" s="69">
        <v>22</v>
      </c>
      <c r="X11" s="69">
        <v>21</v>
      </c>
      <c r="Y11" s="69">
        <v>23</v>
      </c>
      <c r="Z11" s="69">
        <v>23</v>
      </c>
      <c r="AA11" s="69">
        <v>24</v>
      </c>
      <c r="AB11" s="69">
        <v>25</v>
      </c>
      <c r="AC11" s="69">
        <v>26</v>
      </c>
      <c r="AD11" s="69">
        <v>27</v>
      </c>
      <c r="AE11" s="69">
        <v>28</v>
      </c>
      <c r="AF11" s="69">
        <v>29</v>
      </c>
      <c r="AG11" s="69"/>
      <c r="AH11" s="69"/>
      <c r="AI11" s="69">
        <v>32</v>
      </c>
      <c r="AJ11" s="69">
        <v>30</v>
      </c>
      <c r="AK11" s="69">
        <v>34</v>
      </c>
      <c r="AL11" s="69">
        <v>35</v>
      </c>
      <c r="AM11" s="69">
        <v>36</v>
      </c>
      <c r="AN11" s="69">
        <v>37</v>
      </c>
      <c r="AO11" s="69">
        <v>31</v>
      </c>
      <c r="AP11" s="69">
        <v>39</v>
      </c>
      <c r="AQ11" s="69">
        <v>40</v>
      </c>
      <c r="AR11" s="69">
        <v>41</v>
      </c>
      <c r="AS11" s="69">
        <v>42</v>
      </c>
      <c r="AT11" s="69">
        <v>32</v>
      </c>
      <c r="AU11" s="69">
        <v>32</v>
      </c>
      <c r="AV11" s="71" t="s">
        <v>165</v>
      </c>
      <c r="AW11" s="71" t="s">
        <v>164</v>
      </c>
      <c r="AX11" s="72" t="s">
        <v>161</v>
      </c>
      <c r="AY11" s="72" t="s">
        <v>162</v>
      </c>
      <c r="AZ11" s="72" t="s">
        <v>163</v>
      </c>
      <c r="BA11" s="69">
        <v>33</v>
      </c>
      <c r="BB11" s="69">
        <v>33</v>
      </c>
      <c r="BC11" s="69">
        <v>34</v>
      </c>
      <c r="BD11" s="69">
        <v>34</v>
      </c>
      <c r="BE11" s="69">
        <v>35</v>
      </c>
      <c r="BF11" s="88">
        <v>37</v>
      </c>
      <c r="BG11" s="69">
        <v>36</v>
      </c>
      <c r="BH11" s="69">
        <v>37</v>
      </c>
      <c r="BI11" s="69">
        <v>38</v>
      </c>
      <c r="BJ11" s="69">
        <v>39</v>
      </c>
      <c r="BK11" s="314"/>
      <c r="BL11" s="320"/>
      <c r="BM11" s="320"/>
      <c r="BN11" s="320"/>
      <c r="BO11" s="320"/>
      <c r="BP11" s="320"/>
      <c r="BQ11" s="69">
        <v>40</v>
      </c>
      <c r="BR11" s="69">
        <v>41</v>
      </c>
      <c r="BS11" s="69">
        <v>42</v>
      </c>
      <c r="BT11" s="69">
        <v>43</v>
      </c>
      <c r="BU11" s="69">
        <v>44</v>
      </c>
      <c r="BV11" s="69">
        <v>45</v>
      </c>
      <c r="BW11" s="69"/>
      <c r="BX11" s="69">
        <v>46</v>
      </c>
      <c r="BY11" s="69">
        <v>47</v>
      </c>
      <c r="BZ11" s="69">
        <v>48</v>
      </c>
      <c r="CA11" s="21">
        <v>49</v>
      </c>
      <c r="CN11" s="315"/>
      <c r="CO11" s="315"/>
      <c r="CP11" s="250"/>
      <c r="CQ11" s="315"/>
      <c r="CR11" s="315"/>
      <c r="CS11" s="315"/>
      <c r="CT11" s="315"/>
      <c r="CU11" s="315"/>
      <c r="CV11" s="315"/>
      <c r="CW11" s="315"/>
      <c r="CX11" s="315"/>
      <c r="CY11" s="250"/>
      <c r="DJ11" s="244"/>
      <c r="DK11" s="244"/>
      <c r="DL11" s="244"/>
      <c r="DM11" s="317"/>
      <c r="DN11" s="317"/>
      <c r="DO11" s="317"/>
      <c r="DP11" s="65"/>
      <c r="DQ11" s="65"/>
    </row>
    <row r="12" spans="1:121" s="118" customFormat="1" ht="33" customHeight="1" thickBot="1">
      <c r="A12" s="22">
        <v>1</v>
      </c>
      <c r="B12" s="80" t="s">
        <v>518</v>
      </c>
      <c r="C12" s="80" t="s">
        <v>1076</v>
      </c>
      <c r="D12" s="80" t="s">
        <v>543</v>
      </c>
      <c r="E12" s="80" t="s">
        <v>543</v>
      </c>
      <c r="F12" s="103" t="s">
        <v>267</v>
      </c>
      <c r="G12" s="106" t="s">
        <v>1055</v>
      </c>
      <c r="H12" s="104">
        <v>43283</v>
      </c>
      <c r="I12" s="105">
        <v>3000</v>
      </c>
      <c r="J12" s="106">
        <v>26</v>
      </c>
      <c r="K12" s="106">
        <v>0</v>
      </c>
      <c r="L12" s="106">
        <v>0</v>
      </c>
      <c r="M12" s="106">
        <v>0</v>
      </c>
      <c r="N12" s="106">
        <v>26</v>
      </c>
      <c r="O12" s="106">
        <v>0</v>
      </c>
      <c r="P12" s="106">
        <v>0</v>
      </c>
      <c r="Q12" s="106">
        <v>0</v>
      </c>
      <c r="R12" s="106">
        <v>0</v>
      </c>
      <c r="S12" s="80">
        <v>0</v>
      </c>
      <c r="T12" s="80">
        <v>0</v>
      </c>
      <c r="U12" s="106"/>
      <c r="V12" s="107">
        <v>0</v>
      </c>
      <c r="W12" s="107">
        <v>0</v>
      </c>
      <c r="X12" s="107"/>
      <c r="Y12" s="107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3000</v>
      </c>
      <c r="AF12" s="108">
        <v>3000</v>
      </c>
      <c r="AG12" s="107"/>
      <c r="AH12" s="107">
        <v>3000</v>
      </c>
      <c r="AI12" s="107"/>
      <c r="AJ12" s="109"/>
      <c r="AK12" s="107"/>
      <c r="AL12" s="107"/>
      <c r="AM12" s="107"/>
      <c r="AN12" s="107"/>
      <c r="AO12" s="107"/>
      <c r="AP12" s="107">
        <v>0</v>
      </c>
      <c r="AQ12" s="107">
        <v>0</v>
      </c>
      <c r="AR12" s="107">
        <v>0</v>
      </c>
      <c r="AS12" s="107">
        <v>0</v>
      </c>
      <c r="AT12" s="108">
        <v>3000</v>
      </c>
      <c r="AU12" s="108"/>
      <c r="AV12" s="110">
        <v>43283</v>
      </c>
      <c r="AW12" s="110">
        <v>43251</v>
      </c>
      <c r="AX12" s="111" t="e">
        <v>#NUM!</v>
      </c>
      <c r="AY12" s="111" t="e">
        <v>#NUM!</v>
      </c>
      <c r="AZ12" s="111" t="e">
        <v>#NUM!</v>
      </c>
      <c r="BA12" s="117"/>
      <c r="BB12" s="117"/>
      <c r="BC12" s="117"/>
      <c r="BD12" s="108">
        <v>0</v>
      </c>
      <c r="BE12" s="108">
        <v>3000</v>
      </c>
      <c r="BF12" s="108"/>
      <c r="BG12" s="111"/>
      <c r="BH12" s="111"/>
      <c r="BI12" s="108">
        <v>0</v>
      </c>
      <c r="BJ12" s="108">
        <v>2994.1548952752069</v>
      </c>
      <c r="BK12" s="189">
        <v>12318000</v>
      </c>
      <c r="BL12" s="112">
        <v>0</v>
      </c>
      <c r="BM12" s="189">
        <v>12294000</v>
      </c>
      <c r="BN12" s="189" t="s">
        <v>1300</v>
      </c>
      <c r="BO12" s="189">
        <v>600000</v>
      </c>
      <c r="BP12" s="112">
        <v>1244100</v>
      </c>
      <c r="BQ12" s="113" t="s">
        <v>1300</v>
      </c>
      <c r="BR12" s="108">
        <v>302.99561617145639</v>
      </c>
      <c r="BS12" s="117"/>
      <c r="BT12" s="117"/>
      <c r="BU12" s="117">
        <v>1500</v>
      </c>
      <c r="BV12" s="117"/>
      <c r="BW12" s="201">
        <v>5.83</v>
      </c>
      <c r="BX12" s="108">
        <v>1191.17</v>
      </c>
      <c r="BY12" s="114">
        <v>1191</v>
      </c>
      <c r="BZ12" s="115">
        <v>700</v>
      </c>
      <c r="CA12" s="116"/>
      <c r="CC12" s="119">
        <v>11</v>
      </c>
      <c r="CD12" s="119">
        <v>1</v>
      </c>
      <c r="CE12" s="119">
        <v>2</v>
      </c>
      <c r="CF12" s="119">
        <v>0</v>
      </c>
      <c r="CG12" s="119">
        <v>0</v>
      </c>
      <c r="CH12" s="119">
        <v>1</v>
      </c>
      <c r="CI12" s="119">
        <v>0</v>
      </c>
      <c r="CJ12" s="119">
        <v>0</v>
      </c>
      <c r="CK12" s="119">
        <v>1</v>
      </c>
      <c r="CL12" s="119">
        <v>2</v>
      </c>
      <c r="CN12" s="127"/>
      <c r="CO12" s="128"/>
      <c r="CP12" s="129"/>
      <c r="CQ12" s="129"/>
      <c r="CR12" s="129"/>
      <c r="CS12" s="129"/>
      <c r="CT12" s="129"/>
      <c r="CU12" s="129"/>
      <c r="CV12" s="128"/>
      <c r="CW12" s="128"/>
      <c r="CX12" s="128"/>
      <c r="CY12" s="129"/>
      <c r="DJ12" s="197">
        <v>0</v>
      </c>
      <c r="DK12" s="197">
        <v>0</v>
      </c>
      <c r="DL12" s="198">
        <v>3000</v>
      </c>
      <c r="DM12" s="197">
        <v>12339000</v>
      </c>
      <c r="DN12" s="197">
        <v>1200000</v>
      </c>
      <c r="DO12" s="200">
        <v>5.83</v>
      </c>
      <c r="DP12" s="118">
        <v>24000</v>
      </c>
      <c r="DQ12" s="65"/>
    </row>
    <row r="13" spans="1:121" s="118" customFormat="1" ht="33" customHeight="1" thickBot="1">
      <c r="A13" s="22">
        <v>2</v>
      </c>
      <c r="B13" s="80" t="s">
        <v>519</v>
      </c>
      <c r="C13" s="80" t="s">
        <v>1077</v>
      </c>
      <c r="D13" s="80" t="s">
        <v>544</v>
      </c>
      <c r="E13" s="80" t="s">
        <v>544</v>
      </c>
      <c r="F13" s="103" t="s">
        <v>267</v>
      </c>
      <c r="G13" s="106" t="s">
        <v>1056</v>
      </c>
      <c r="H13" s="104">
        <v>43283</v>
      </c>
      <c r="I13" s="105">
        <v>2550</v>
      </c>
      <c r="J13" s="106">
        <v>26</v>
      </c>
      <c r="K13" s="106">
        <v>0</v>
      </c>
      <c r="L13" s="106">
        <v>0</v>
      </c>
      <c r="M13" s="106">
        <v>0</v>
      </c>
      <c r="N13" s="106">
        <v>26</v>
      </c>
      <c r="O13" s="106">
        <v>0</v>
      </c>
      <c r="P13" s="106">
        <v>0</v>
      </c>
      <c r="Q13" s="106">
        <v>0</v>
      </c>
      <c r="R13" s="106">
        <v>0</v>
      </c>
      <c r="S13" s="80">
        <v>0</v>
      </c>
      <c r="T13" s="80">
        <v>0</v>
      </c>
      <c r="U13" s="106"/>
      <c r="V13" s="107">
        <v>0</v>
      </c>
      <c r="W13" s="107">
        <v>0</v>
      </c>
      <c r="X13" s="107"/>
      <c r="Y13" s="107">
        <v>0</v>
      </c>
      <c r="Z13" s="108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2550</v>
      </c>
      <c r="AF13" s="108">
        <v>2550</v>
      </c>
      <c r="AG13" s="107"/>
      <c r="AH13" s="107">
        <v>2550</v>
      </c>
      <c r="AI13" s="107"/>
      <c r="AJ13" s="109"/>
      <c r="AK13" s="107"/>
      <c r="AL13" s="107"/>
      <c r="AM13" s="107"/>
      <c r="AN13" s="107"/>
      <c r="AO13" s="107"/>
      <c r="AP13" s="107">
        <v>0</v>
      </c>
      <c r="AQ13" s="107">
        <v>0</v>
      </c>
      <c r="AR13" s="107">
        <v>0</v>
      </c>
      <c r="AS13" s="107">
        <v>0</v>
      </c>
      <c r="AT13" s="108">
        <v>2550</v>
      </c>
      <c r="AU13" s="108"/>
      <c r="AV13" s="110">
        <v>43283</v>
      </c>
      <c r="AW13" s="110">
        <v>43251</v>
      </c>
      <c r="AX13" s="111" t="e">
        <v>#NUM!</v>
      </c>
      <c r="AY13" s="111" t="e">
        <v>#NUM!</v>
      </c>
      <c r="AZ13" s="111" t="e">
        <v>#NUM!</v>
      </c>
      <c r="BA13" s="117"/>
      <c r="BB13" s="117"/>
      <c r="BC13" s="117"/>
      <c r="BD13" s="108">
        <v>0</v>
      </c>
      <c r="BE13" s="108">
        <v>2550</v>
      </c>
      <c r="BF13" s="108"/>
      <c r="BG13" s="111"/>
      <c r="BH13" s="111"/>
      <c r="BI13" s="108">
        <v>0</v>
      </c>
      <c r="BJ13" s="108">
        <v>2544.1548952752069</v>
      </c>
      <c r="BK13" s="189">
        <v>10470300</v>
      </c>
      <c r="BL13" s="112">
        <v>0</v>
      </c>
      <c r="BM13" s="189">
        <v>10446300</v>
      </c>
      <c r="BN13" s="189" t="s">
        <v>1300</v>
      </c>
      <c r="BO13" s="189">
        <v>600000</v>
      </c>
      <c r="BP13" s="112">
        <v>966945</v>
      </c>
      <c r="BQ13" s="113" t="s">
        <v>1300</v>
      </c>
      <c r="BR13" s="108">
        <v>235.49561617145642</v>
      </c>
      <c r="BS13" s="117"/>
      <c r="BT13" s="117"/>
      <c r="BU13" s="117">
        <v>1275</v>
      </c>
      <c r="BV13" s="117"/>
      <c r="BW13" s="201">
        <v>5.83</v>
      </c>
      <c r="BX13" s="108">
        <v>1033.67</v>
      </c>
      <c r="BY13" s="114">
        <v>1033</v>
      </c>
      <c r="BZ13" s="115">
        <v>2700</v>
      </c>
      <c r="CA13" s="116"/>
      <c r="CC13" s="119">
        <v>10</v>
      </c>
      <c r="CD13" s="119">
        <v>0</v>
      </c>
      <c r="CE13" s="119">
        <v>1</v>
      </c>
      <c r="CF13" s="119">
        <v>1</v>
      </c>
      <c r="CG13" s="119">
        <v>0</v>
      </c>
      <c r="CH13" s="119">
        <v>3</v>
      </c>
      <c r="CI13" s="119">
        <v>1</v>
      </c>
      <c r="CJ13" s="119">
        <v>0</v>
      </c>
      <c r="CK13" s="119">
        <v>1</v>
      </c>
      <c r="CL13" s="119">
        <v>2</v>
      </c>
      <c r="CN13" s="127"/>
      <c r="CO13" s="128"/>
      <c r="CP13" s="129"/>
      <c r="CQ13" s="129"/>
      <c r="CR13" s="129"/>
      <c r="CS13" s="129"/>
      <c r="CT13" s="129"/>
      <c r="CU13" s="129"/>
      <c r="CV13" s="128"/>
      <c r="CW13" s="128"/>
      <c r="CX13" s="128"/>
      <c r="CY13" s="129"/>
      <c r="DJ13" s="197">
        <v>0</v>
      </c>
      <c r="DK13" s="197">
        <v>0</v>
      </c>
      <c r="DL13" s="198">
        <v>2550</v>
      </c>
      <c r="DM13" s="197">
        <v>10488150</v>
      </c>
      <c r="DN13" s="197">
        <v>1200000</v>
      </c>
      <c r="DO13" s="200">
        <v>5.83</v>
      </c>
      <c r="DP13" s="118">
        <v>24000</v>
      </c>
      <c r="DQ13" s="65"/>
    </row>
    <row r="14" spans="1:121" s="118" customFormat="1" ht="33" customHeight="1" thickBot="1">
      <c r="A14" s="22">
        <v>3</v>
      </c>
      <c r="B14" s="80" t="s">
        <v>520</v>
      </c>
      <c r="C14" s="80" t="s">
        <v>1078</v>
      </c>
      <c r="D14" s="80" t="s">
        <v>545</v>
      </c>
      <c r="E14" s="80" t="s">
        <v>545</v>
      </c>
      <c r="F14" s="103" t="s">
        <v>267</v>
      </c>
      <c r="G14" s="106" t="s">
        <v>1057</v>
      </c>
      <c r="H14" s="104">
        <v>43283</v>
      </c>
      <c r="I14" s="105">
        <v>1700</v>
      </c>
      <c r="J14" s="106">
        <v>26</v>
      </c>
      <c r="K14" s="106">
        <v>0</v>
      </c>
      <c r="L14" s="106">
        <v>0</v>
      </c>
      <c r="M14" s="106">
        <v>0</v>
      </c>
      <c r="N14" s="106">
        <v>26</v>
      </c>
      <c r="O14" s="106">
        <v>0</v>
      </c>
      <c r="P14" s="106">
        <v>0</v>
      </c>
      <c r="Q14" s="106">
        <v>0</v>
      </c>
      <c r="R14" s="106">
        <v>0</v>
      </c>
      <c r="S14" s="80">
        <v>0</v>
      </c>
      <c r="T14" s="80">
        <v>0</v>
      </c>
      <c r="U14" s="106"/>
      <c r="V14" s="107">
        <v>0</v>
      </c>
      <c r="W14" s="107">
        <v>0</v>
      </c>
      <c r="X14" s="107"/>
      <c r="Y14" s="107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1700</v>
      </c>
      <c r="AF14" s="108">
        <v>1700</v>
      </c>
      <c r="AG14" s="107"/>
      <c r="AH14" s="107">
        <v>1700</v>
      </c>
      <c r="AI14" s="107"/>
      <c r="AJ14" s="109"/>
      <c r="AK14" s="107"/>
      <c r="AL14" s="107"/>
      <c r="AM14" s="107"/>
      <c r="AN14" s="107"/>
      <c r="AO14" s="107"/>
      <c r="AP14" s="107">
        <v>0</v>
      </c>
      <c r="AQ14" s="107">
        <v>0</v>
      </c>
      <c r="AR14" s="107">
        <v>0</v>
      </c>
      <c r="AS14" s="107">
        <v>0</v>
      </c>
      <c r="AT14" s="108">
        <v>1700</v>
      </c>
      <c r="AU14" s="108"/>
      <c r="AV14" s="110">
        <v>43283</v>
      </c>
      <c r="AW14" s="110">
        <v>43251</v>
      </c>
      <c r="AX14" s="111" t="e">
        <v>#NUM!</v>
      </c>
      <c r="AY14" s="111" t="e">
        <v>#NUM!</v>
      </c>
      <c r="AZ14" s="111" t="e">
        <v>#NUM!</v>
      </c>
      <c r="BA14" s="117"/>
      <c r="BB14" s="117"/>
      <c r="BC14" s="117"/>
      <c r="BD14" s="108">
        <v>0</v>
      </c>
      <c r="BE14" s="108">
        <v>1700</v>
      </c>
      <c r="BF14" s="108"/>
      <c r="BG14" s="111"/>
      <c r="BH14" s="111"/>
      <c r="BI14" s="108">
        <v>0</v>
      </c>
      <c r="BJ14" s="108">
        <v>1694.1548952752071</v>
      </c>
      <c r="BK14" s="189">
        <v>6980200</v>
      </c>
      <c r="BL14" s="112">
        <v>0</v>
      </c>
      <c r="BM14" s="189">
        <v>6956200</v>
      </c>
      <c r="BN14" s="189" t="s">
        <v>1299</v>
      </c>
      <c r="BO14" s="189">
        <v>175000</v>
      </c>
      <c r="BP14" s="112">
        <v>520620</v>
      </c>
      <c r="BQ14" s="113" t="s">
        <v>1299</v>
      </c>
      <c r="BR14" s="108">
        <v>126.79493424257184</v>
      </c>
      <c r="BS14" s="117"/>
      <c r="BT14" s="117"/>
      <c r="BU14" s="117">
        <v>850</v>
      </c>
      <c r="BV14" s="117"/>
      <c r="BW14" s="201">
        <v>5.83</v>
      </c>
      <c r="BX14" s="108">
        <v>717.38</v>
      </c>
      <c r="BY14" s="114">
        <v>717</v>
      </c>
      <c r="BZ14" s="115">
        <v>1500</v>
      </c>
      <c r="CA14" s="116"/>
      <c r="CC14" s="119">
        <v>7</v>
      </c>
      <c r="CD14" s="119">
        <v>0</v>
      </c>
      <c r="CE14" s="119">
        <v>0</v>
      </c>
      <c r="CF14" s="119">
        <v>1</v>
      </c>
      <c r="CG14" s="119">
        <v>1</v>
      </c>
      <c r="CH14" s="119">
        <v>2</v>
      </c>
      <c r="CI14" s="119">
        <v>0</v>
      </c>
      <c r="CJ14" s="119">
        <v>1</v>
      </c>
      <c r="CK14" s="119">
        <v>1</v>
      </c>
      <c r="CL14" s="119">
        <v>0</v>
      </c>
      <c r="CN14" s="127"/>
      <c r="CO14" s="128"/>
      <c r="CP14" s="129"/>
      <c r="CQ14" s="129"/>
      <c r="CR14" s="129"/>
      <c r="CS14" s="129"/>
      <c r="CT14" s="129"/>
      <c r="CU14" s="129"/>
      <c r="CV14" s="128"/>
      <c r="CW14" s="128"/>
      <c r="CX14" s="128"/>
      <c r="CY14" s="129"/>
      <c r="DJ14" s="197">
        <v>0</v>
      </c>
      <c r="DK14" s="197">
        <v>0</v>
      </c>
      <c r="DL14" s="198">
        <v>1700</v>
      </c>
      <c r="DM14" s="197">
        <v>6992100</v>
      </c>
      <c r="DN14" s="197">
        <v>1200000</v>
      </c>
      <c r="DO14" s="200">
        <v>5.83</v>
      </c>
      <c r="DP14" s="118">
        <v>24000</v>
      </c>
      <c r="DQ14" s="65"/>
    </row>
    <row r="15" spans="1:121" s="118" customFormat="1" ht="33" customHeight="1" thickBot="1">
      <c r="A15" s="22">
        <v>4</v>
      </c>
      <c r="B15" s="80" t="s">
        <v>521</v>
      </c>
      <c r="C15" s="80" t="s">
        <v>1079</v>
      </c>
      <c r="D15" s="80" t="s">
        <v>546</v>
      </c>
      <c r="E15" s="80" t="s">
        <v>546</v>
      </c>
      <c r="F15" s="103" t="s">
        <v>267</v>
      </c>
      <c r="G15" s="106" t="s">
        <v>1058</v>
      </c>
      <c r="H15" s="104">
        <v>44961</v>
      </c>
      <c r="I15" s="105">
        <v>1870</v>
      </c>
      <c r="J15" s="106">
        <v>26</v>
      </c>
      <c r="K15" s="106">
        <v>0</v>
      </c>
      <c r="L15" s="106">
        <v>0</v>
      </c>
      <c r="M15" s="106">
        <v>0</v>
      </c>
      <c r="N15" s="106">
        <v>26</v>
      </c>
      <c r="O15" s="106">
        <v>0</v>
      </c>
      <c r="P15" s="106">
        <v>0</v>
      </c>
      <c r="Q15" s="106">
        <v>0</v>
      </c>
      <c r="R15" s="106">
        <v>0</v>
      </c>
      <c r="S15" s="80">
        <v>0</v>
      </c>
      <c r="T15" s="80">
        <v>0</v>
      </c>
      <c r="U15" s="106"/>
      <c r="V15" s="107">
        <v>0</v>
      </c>
      <c r="W15" s="107">
        <v>0</v>
      </c>
      <c r="X15" s="107"/>
      <c r="Y15" s="107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1870</v>
      </c>
      <c r="AF15" s="108">
        <v>1870</v>
      </c>
      <c r="AG15" s="107"/>
      <c r="AH15" s="107">
        <v>1870</v>
      </c>
      <c r="AI15" s="107"/>
      <c r="AJ15" s="109"/>
      <c r="AK15" s="107"/>
      <c r="AL15" s="107"/>
      <c r="AM15" s="107"/>
      <c r="AN15" s="107"/>
      <c r="AO15" s="107"/>
      <c r="AP15" s="107">
        <v>0</v>
      </c>
      <c r="AQ15" s="107">
        <v>0</v>
      </c>
      <c r="AR15" s="107">
        <v>0</v>
      </c>
      <c r="AS15" s="107">
        <v>0</v>
      </c>
      <c r="AT15" s="108">
        <v>1870</v>
      </c>
      <c r="AU15" s="108"/>
      <c r="AV15" s="110">
        <v>44961</v>
      </c>
      <c r="AW15" s="110">
        <v>43251</v>
      </c>
      <c r="AX15" s="111" t="e">
        <v>#NUM!</v>
      </c>
      <c r="AY15" s="111" t="e">
        <v>#NUM!</v>
      </c>
      <c r="AZ15" s="111" t="e">
        <v>#NUM!</v>
      </c>
      <c r="BA15" s="117"/>
      <c r="BB15" s="117"/>
      <c r="BC15" s="117"/>
      <c r="BD15" s="108">
        <v>0</v>
      </c>
      <c r="BE15" s="108">
        <v>1870</v>
      </c>
      <c r="BF15" s="108"/>
      <c r="BG15" s="111"/>
      <c r="BH15" s="111"/>
      <c r="BI15" s="108">
        <v>0</v>
      </c>
      <c r="BJ15" s="108">
        <v>1864.1548952752071</v>
      </c>
      <c r="BK15" s="189">
        <v>7678220</v>
      </c>
      <c r="BL15" s="112">
        <v>0</v>
      </c>
      <c r="BM15" s="189">
        <v>7654220</v>
      </c>
      <c r="BN15" s="189" t="s">
        <v>1299</v>
      </c>
      <c r="BO15" s="189">
        <v>175000</v>
      </c>
      <c r="BP15" s="112">
        <v>590422</v>
      </c>
      <c r="BQ15" s="113" t="s">
        <v>1299</v>
      </c>
      <c r="BR15" s="108">
        <v>143.79493424257186</v>
      </c>
      <c r="BS15" s="117"/>
      <c r="BT15" s="117"/>
      <c r="BU15" s="117">
        <v>935</v>
      </c>
      <c r="BV15" s="117"/>
      <c r="BW15" s="201">
        <v>5.83</v>
      </c>
      <c r="BX15" s="108">
        <v>785.38</v>
      </c>
      <c r="BY15" s="114">
        <v>785</v>
      </c>
      <c r="BZ15" s="115">
        <v>1500</v>
      </c>
      <c r="CA15" s="116"/>
      <c r="CC15" s="119">
        <v>7</v>
      </c>
      <c r="CD15" s="119">
        <v>1</v>
      </c>
      <c r="CE15" s="119">
        <v>1</v>
      </c>
      <c r="CF15" s="119">
        <v>1</v>
      </c>
      <c r="CG15" s="119">
        <v>1</v>
      </c>
      <c r="CH15" s="119">
        <v>0</v>
      </c>
      <c r="CI15" s="119">
        <v>0</v>
      </c>
      <c r="CJ15" s="119">
        <v>1</v>
      </c>
      <c r="CK15" s="119">
        <v>1</v>
      </c>
      <c r="CL15" s="119">
        <v>0</v>
      </c>
      <c r="CN15" s="127"/>
      <c r="CO15" s="128"/>
      <c r="CP15" s="129"/>
      <c r="CQ15" s="129"/>
      <c r="CR15" s="129"/>
      <c r="CS15" s="129"/>
      <c r="CT15" s="129"/>
      <c r="CU15" s="129"/>
      <c r="CV15" s="128"/>
      <c r="CW15" s="128"/>
      <c r="CX15" s="128"/>
      <c r="CY15" s="129"/>
      <c r="DJ15" s="197">
        <v>0</v>
      </c>
      <c r="DK15" s="197">
        <v>0</v>
      </c>
      <c r="DL15" s="198">
        <v>1870</v>
      </c>
      <c r="DM15" s="197">
        <v>7691310</v>
      </c>
      <c r="DN15" s="197">
        <v>1200000</v>
      </c>
      <c r="DO15" s="200">
        <v>5.83</v>
      </c>
      <c r="DP15" s="118">
        <v>24000</v>
      </c>
    </row>
    <row r="16" spans="1:121" s="118" customFormat="1" ht="33" customHeight="1" thickBot="1">
      <c r="A16" s="22">
        <v>5</v>
      </c>
      <c r="B16" s="80" t="s">
        <v>522</v>
      </c>
      <c r="C16" s="80" t="s">
        <v>1080</v>
      </c>
      <c r="D16" s="80" t="s">
        <v>547</v>
      </c>
      <c r="E16" s="80" t="s">
        <v>547</v>
      </c>
      <c r="F16" s="103" t="s">
        <v>267</v>
      </c>
      <c r="G16" s="106" t="s">
        <v>1057</v>
      </c>
      <c r="H16" s="104">
        <v>44970</v>
      </c>
      <c r="I16" s="105">
        <v>1700</v>
      </c>
      <c r="J16" s="106">
        <v>26</v>
      </c>
      <c r="K16" s="106">
        <v>0</v>
      </c>
      <c r="L16" s="106">
        <v>0</v>
      </c>
      <c r="M16" s="106">
        <v>0</v>
      </c>
      <c r="N16" s="106">
        <v>26</v>
      </c>
      <c r="O16" s="106">
        <v>0</v>
      </c>
      <c r="P16" s="106">
        <v>0</v>
      </c>
      <c r="Q16" s="106">
        <v>0</v>
      </c>
      <c r="R16" s="106">
        <v>0</v>
      </c>
      <c r="S16" s="80">
        <v>0</v>
      </c>
      <c r="T16" s="80">
        <v>0</v>
      </c>
      <c r="U16" s="106"/>
      <c r="V16" s="107">
        <v>0</v>
      </c>
      <c r="W16" s="107">
        <v>0</v>
      </c>
      <c r="X16" s="107"/>
      <c r="Y16" s="107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1700</v>
      </c>
      <c r="AF16" s="108">
        <v>1700</v>
      </c>
      <c r="AG16" s="107"/>
      <c r="AH16" s="107">
        <v>1700</v>
      </c>
      <c r="AI16" s="107"/>
      <c r="AJ16" s="109"/>
      <c r="AK16" s="107"/>
      <c r="AL16" s="107"/>
      <c r="AM16" s="107"/>
      <c r="AN16" s="107"/>
      <c r="AO16" s="107"/>
      <c r="AP16" s="107">
        <v>0</v>
      </c>
      <c r="AQ16" s="107">
        <v>0</v>
      </c>
      <c r="AR16" s="107">
        <v>0</v>
      </c>
      <c r="AS16" s="107">
        <v>0</v>
      </c>
      <c r="AT16" s="108">
        <v>1700</v>
      </c>
      <c r="AU16" s="108"/>
      <c r="AV16" s="110">
        <v>44970</v>
      </c>
      <c r="AW16" s="110">
        <v>43251</v>
      </c>
      <c r="AX16" s="111" t="e">
        <v>#NUM!</v>
      </c>
      <c r="AY16" s="111" t="e">
        <v>#NUM!</v>
      </c>
      <c r="AZ16" s="111" t="e">
        <v>#NUM!</v>
      </c>
      <c r="BA16" s="117"/>
      <c r="BB16" s="117"/>
      <c r="BC16" s="117"/>
      <c r="BD16" s="108">
        <v>0</v>
      </c>
      <c r="BE16" s="108">
        <v>1700</v>
      </c>
      <c r="BF16" s="108"/>
      <c r="BG16" s="111"/>
      <c r="BH16" s="111"/>
      <c r="BI16" s="108">
        <v>0</v>
      </c>
      <c r="BJ16" s="108">
        <v>1694.1548952752071</v>
      </c>
      <c r="BK16" s="189">
        <v>6980200</v>
      </c>
      <c r="BL16" s="112">
        <v>0</v>
      </c>
      <c r="BM16" s="189">
        <v>6956200</v>
      </c>
      <c r="BN16" s="189" t="s">
        <v>1299</v>
      </c>
      <c r="BO16" s="189">
        <v>175000</v>
      </c>
      <c r="BP16" s="112">
        <v>520620</v>
      </c>
      <c r="BQ16" s="113" t="s">
        <v>1299</v>
      </c>
      <c r="BR16" s="108">
        <v>126.79493424257184</v>
      </c>
      <c r="BS16" s="117"/>
      <c r="BT16" s="117"/>
      <c r="BU16" s="117">
        <v>850</v>
      </c>
      <c r="BV16" s="117"/>
      <c r="BW16" s="201">
        <v>5.83</v>
      </c>
      <c r="BX16" s="108">
        <v>717.38</v>
      </c>
      <c r="BY16" s="114">
        <v>717</v>
      </c>
      <c r="BZ16" s="115">
        <v>1500</v>
      </c>
      <c r="CA16" s="116"/>
      <c r="CC16" s="119">
        <v>7</v>
      </c>
      <c r="CD16" s="119">
        <v>0</v>
      </c>
      <c r="CE16" s="119">
        <v>0</v>
      </c>
      <c r="CF16" s="119">
        <v>1</v>
      </c>
      <c r="CG16" s="119">
        <v>1</v>
      </c>
      <c r="CH16" s="119">
        <v>2</v>
      </c>
      <c r="CI16" s="119">
        <v>0</v>
      </c>
      <c r="CJ16" s="119">
        <v>1</v>
      </c>
      <c r="CK16" s="119">
        <v>1</v>
      </c>
      <c r="CL16" s="119">
        <v>0</v>
      </c>
      <c r="CN16" s="127"/>
      <c r="CO16" s="128"/>
      <c r="CP16" s="129"/>
      <c r="CQ16" s="129"/>
      <c r="CR16" s="129"/>
      <c r="CS16" s="129"/>
      <c r="CT16" s="129"/>
      <c r="CU16" s="129"/>
      <c r="CV16" s="128"/>
      <c r="CW16" s="128"/>
      <c r="CX16" s="128"/>
      <c r="CY16" s="129"/>
      <c r="DJ16" s="197">
        <v>0</v>
      </c>
      <c r="DK16" s="197">
        <v>0</v>
      </c>
      <c r="DL16" s="198">
        <v>1700</v>
      </c>
      <c r="DM16" s="197">
        <v>6992100</v>
      </c>
      <c r="DN16" s="197">
        <v>1200000</v>
      </c>
      <c r="DO16" s="200">
        <v>5.83</v>
      </c>
      <c r="DP16" s="118">
        <v>24000</v>
      </c>
    </row>
    <row r="17" spans="1:120" s="118" customFormat="1" ht="33" customHeight="1" thickBot="1">
      <c r="A17" s="22">
        <v>6</v>
      </c>
      <c r="B17" s="80" t="s">
        <v>523</v>
      </c>
      <c r="C17" s="80" t="s">
        <v>1081</v>
      </c>
      <c r="D17" s="80" t="s">
        <v>548</v>
      </c>
      <c r="E17" s="80" t="s">
        <v>548</v>
      </c>
      <c r="F17" s="103" t="s">
        <v>267</v>
      </c>
      <c r="G17" s="106" t="s">
        <v>1057</v>
      </c>
      <c r="H17" s="104">
        <v>44937</v>
      </c>
      <c r="I17" s="105">
        <v>1700</v>
      </c>
      <c r="J17" s="106">
        <v>26</v>
      </c>
      <c r="K17" s="106">
        <v>0</v>
      </c>
      <c r="L17" s="106">
        <v>0</v>
      </c>
      <c r="M17" s="106">
        <v>0</v>
      </c>
      <c r="N17" s="106">
        <v>26</v>
      </c>
      <c r="O17" s="106">
        <v>0</v>
      </c>
      <c r="P17" s="106">
        <v>0</v>
      </c>
      <c r="Q17" s="106">
        <v>0</v>
      </c>
      <c r="R17" s="106">
        <v>0</v>
      </c>
      <c r="S17" s="80">
        <v>0</v>
      </c>
      <c r="T17" s="80">
        <v>0</v>
      </c>
      <c r="U17" s="106"/>
      <c r="V17" s="107">
        <v>0</v>
      </c>
      <c r="W17" s="107">
        <v>0</v>
      </c>
      <c r="X17" s="107"/>
      <c r="Y17" s="107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1700</v>
      </c>
      <c r="AF17" s="108">
        <v>1700</v>
      </c>
      <c r="AG17" s="107"/>
      <c r="AH17" s="107">
        <v>1700</v>
      </c>
      <c r="AI17" s="107"/>
      <c r="AJ17" s="109"/>
      <c r="AK17" s="107"/>
      <c r="AL17" s="107"/>
      <c r="AM17" s="107"/>
      <c r="AN17" s="107"/>
      <c r="AO17" s="107"/>
      <c r="AP17" s="107">
        <v>0</v>
      </c>
      <c r="AQ17" s="107">
        <v>0</v>
      </c>
      <c r="AR17" s="107">
        <v>0</v>
      </c>
      <c r="AS17" s="107">
        <v>0</v>
      </c>
      <c r="AT17" s="108">
        <v>1700</v>
      </c>
      <c r="AU17" s="108"/>
      <c r="AV17" s="110">
        <v>44937</v>
      </c>
      <c r="AW17" s="110">
        <v>43251</v>
      </c>
      <c r="AX17" s="111" t="e">
        <v>#NUM!</v>
      </c>
      <c r="AY17" s="111" t="e">
        <v>#NUM!</v>
      </c>
      <c r="AZ17" s="111" t="e">
        <v>#NUM!</v>
      </c>
      <c r="BA17" s="117"/>
      <c r="BB17" s="117"/>
      <c r="BC17" s="117"/>
      <c r="BD17" s="108">
        <v>0</v>
      </c>
      <c r="BE17" s="108">
        <v>1700</v>
      </c>
      <c r="BF17" s="108"/>
      <c r="BG17" s="111"/>
      <c r="BH17" s="111"/>
      <c r="BI17" s="108">
        <v>0</v>
      </c>
      <c r="BJ17" s="108">
        <v>1694.1548952752071</v>
      </c>
      <c r="BK17" s="189">
        <v>6980200</v>
      </c>
      <c r="BL17" s="112">
        <v>0</v>
      </c>
      <c r="BM17" s="189">
        <v>6956200</v>
      </c>
      <c r="BN17" s="189" t="s">
        <v>1299</v>
      </c>
      <c r="BO17" s="189">
        <v>175000</v>
      </c>
      <c r="BP17" s="112">
        <v>520620</v>
      </c>
      <c r="BQ17" s="113" t="s">
        <v>1299</v>
      </c>
      <c r="BR17" s="108">
        <v>126.79493424257184</v>
      </c>
      <c r="BS17" s="117"/>
      <c r="BT17" s="117"/>
      <c r="BU17" s="117">
        <v>850</v>
      </c>
      <c r="BV17" s="117"/>
      <c r="BW17" s="201">
        <v>5.83</v>
      </c>
      <c r="BX17" s="108">
        <v>717.38</v>
      </c>
      <c r="BY17" s="114">
        <v>717</v>
      </c>
      <c r="BZ17" s="115">
        <v>1500</v>
      </c>
      <c r="CA17" s="116"/>
      <c r="CC17" s="119">
        <v>7</v>
      </c>
      <c r="CD17" s="119">
        <v>0</v>
      </c>
      <c r="CE17" s="119">
        <v>0</v>
      </c>
      <c r="CF17" s="119">
        <v>1</v>
      </c>
      <c r="CG17" s="119">
        <v>1</v>
      </c>
      <c r="CH17" s="119">
        <v>2</v>
      </c>
      <c r="CI17" s="119">
        <v>0</v>
      </c>
      <c r="CJ17" s="119">
        <v>1</v>
      </c>
      <c r="CK17" s="119">
        <v>1</v>
      </c>
      <c r="CL17" s="119">
        <v>0</v>
      </c>
      <c r="CN17" s="127"/>
      <c r="CO17" s="128"/>
      <c r="CP17" s="129"/>
      <c r="CQ17" s="129"/>
      <c r="CR17" s="129"/>
      <c r="CS17" s="129"/>
      <c r="CT17" s="129"/>
      <c r="CU17" s="129"/>
      <c r="CV17" s="128"/>
      <c r="CW17" s="128"/>
      <c r="CX17" s="128"/>
      <c r="CY17" s="129"/>
      <c r="DJ17" s="197">
        <v>0</v>
      </c>
      <c r="DK17" s="197">
        <v>0</v>
      </c>
      <c r="DL17" s="198">
        <v>1700</v>
      </c>
      <c r="DM17" s="197">
        <v>6992100</v>
      </c>
      <c r="DN17" s="197">
        <v>1200000</v>
      </c>
      <c r="DO17" s="200">
        <v>5.83</v>
      </c>
      <c r="DP17" s="118">
        <v>24000</v>
      </c>
    </row>
    <row r="18" spans="1:120" s="132" customFormat="1" ht="38.25" customHeight="1" thickBot="1">
      <c r="A18" s="120"/>
      <c r="B18" s="121"/>
      <c r="C18" s="121"/>
      <c r="D18" s="130"/>
      <c r="E18" s="130"/>
      <c r="F18" s="123"/>
      <c r="G18" s="123"/>
      <c r="H18" s="123"/>
      <c r="I18" s="123"/>
      <c r="J18" s="123"/>
      <c r="K18" s="5">
        <f>SUM(K12:K17)</f>
        <v>0</v>
      </c>
      <c r="L18" s="5">
        <f>SUM(L12:L17)</f>
        <v>0</v>
      </c>
      <c r="M18" s="5">
        <f>SUM(M12:M17)</f>
        <v>0</v>
      </c>
      <c r="N18" s="5"/>
      <c r="O18" s="5">
        <f t="shared" ref="O18:T18" si="0">SUM(O12:O17)</f>
        <v>0</v>
      </c>
      <c r="P18" s="5">
        <f t="shared" si="0"/>
        <v>0</v>
      </c>
      <c r="Q18" s="5">
        <f t="shared" si="0"/>
        <v>0</v>
      </c>
      <c r="R18" s="54">
        <f t="shared" si="0"/>
        <v>0</v>
      </c>
      <c r="S18" s="5">
        <f t="shared" si="0"/>
        <v>0</v>
      </c>
      <c r="T18" s="5">
        <f t="shared" si="0"/>
        <v>0</v>
      </c>
      <c r="U18" s="5"/>
      <c r="V18" s="7">
        <f>SUM(V12:V17)</f>
        <v>0</v>
      </c>
      <c r="W18" s="7">
        <f>SUM(W12:W17)</f>
        <v>0</v>
      </c>
      <c r="X18" s="5"/>
      <c r="Y18" s="7">
        <f>SUM(Y12:Y17)</f>
        <v>0</v>
      </c>
      <c r="Z18" s="36"/>
      <c r="AA18" s="7">
        <f t="shared" ref="AA18:AJ18" si="1">SUM(AA12:AA17)</f>
        <v>0</v>
      </c>
      <c r="AB18" s="7">
        <f t="shared" si="1"/>
        <v>0</v>
      </c>
      <c r="AC18" s="7">
        <f t="shared" si="1"/>
        <v>0</v>
      </c>
      <c r="AD18" s="58">
        <f t="shared" si="1"/>
        <v>0</v>
      </c>
      <c r="AE18" s="58">
        <f t="shared" si="1"/>
        <v>12520</v>
      </c>
      <c r="AF18" s="58">
        <f t="shared" si="1"/>
        <v>12520</v>
      </c>
      <c r="AG18" s="58">
        <f t="shared" si="1"/>
        <v>0</v>
      </c>
      <c r="AH18" s="58">
        <f t="shared" si="1"/>
        <v>12520</v>
      </c>
      <c r="AI18" s="58">
        <f t="shared" si="1"/>
        <v>0</v>
      </c>
      <c r="AJ18" s="58">
        <f t="shared" si="1"/>
        <v>0</v>
      </c>
      <c r="AK18" s="58"/>
      <c r="AL18" s="58"/>
      <c r="AM18" s="58">
        <f t="shared" ref="AM18" si="2">7/26*R18</f>
        <v>0</v>
      </c>
      <c r="AN18" s="58">
        <f t="shared" ref="AN18" si="3">7/26*M18</f>
        <v>0</v>
      </c>
      <c r="AO18" s="58">
        <f>SUM(AO12:AO17)</f>
        <v>0</v>
      </c>
      <c r="AP18" s="58">
        <f>10/26*R18</f>
        <v>0</v>
      </c>
      <c r="AQ18" s="58">
        <f>10/26*M18</f>
        <v>0</v>
      </c>
      <c r="AR18" s="58">
        <f>10/26*N18</f>
        <v>0</v>
      </c>
      <c r="AS18" s="58">
        <f>10/26*O18</f>
        <v>0</v>
      </c>
      <c r="AT18" s="58">
        <f>SUM(AT12:AT17)</f>
        <v>12520</v>
      </c>
      <c r="AU18" s="58">
        <f>SUM(AU12:AU17)</f>
        <v>0</v>
      </c>
      <c r="AV18" s="58"/>
      <c r="AW18" s="58"/>
      <c r="AX18" s="58"/>
      <c r="AY18" s="58"/>
      <c r="AZ18" s="58"/>
      <c r="BA18" s="58">
        <f t="shared" ref="BA18:BJ18" si="4">SUM(BA12:BA17)</f>
        <v>0</v>
      </c>
      <c r="BB18" s="58">
        <f t="shared" si="4"/>
        <v>0</v>
      </c>
      <c r="BC18" s="58">
        <f t="shared" si="4"/>
        <v>0</v>
      </c>
      <c r="BD18" s="58">
        <f t="shared" si="4"/>
        <v>0</v>
      </c>
      <c r="BE18" s="58">
        <f t="shared" si="4"/>
        <v>12520</v>
      </c>
      <c r="BF18" s="58">
        <f t="shared" si="4"/>
        <v>0</v>
      </c>
      <c r="BG18" s="60">
        <f t="shared" si="4"/>
        <v>0</v>
      </c>
      <c r="BH18" s="60">
        <f t="shared" si="4"/>
        <v>0</v>
      </c>
      <c r="BI18" s="58">
        <f t="shared" si="4"/>
        <v>0</v>
      </c>
      <c r="BJ18" s="58">
        <f t="shared" si="4"/>
        <v>12484.929371651242</v>
      </c>
      <c r="BK18" s="58"/>
      <c r="BL18" s="58"/>
      <c r="BM18" s="58"/>
      <c r="BN18" s="58"/>
      <c r="BO18" s="58"/>
      <c r="BP18" s="58"/>
      <c r="BQ18" s="58"/>
      <c r="BR18" s="58">
        <f t="shared" ref="BR18:BZ18" si="5">SUM(BR12:BR17)</f>
        <v>1062.6709693132</v>
      </c>
      <c r="BS18" s="58">
        <f t="shared" si="5"/>
        <v>0</v>
      </c>
      <c r="BT18" s="58">
        <f t="shared" si="5"/>
        <v>0</v>
      </c>
      <c r="BU18" s="58">
        <f t="shared" si="5"/>
        <v>6260</v>
      </c>
      <c r="BV18" s="58">
        <f t="shared" si="5"/>
        <v>0</v>
      </c>
      <c r="BW18" s="58">
        <f t="shared" si="5"/>
        <v>34.979999999999997</v>
      </c>
      <c r="BX18" s="58">
        <f t="shared" si="5"/>
        <v>5162.3600000000006</v>
      </c>
      <c r="BY18" s="58">
        <f t="shared" si="5"/>
        <v>5160</v>
      </c>
      <c r="BZ18" s="6">
        <f t="shared" si="5"/>
        <v>9400</v>
      </c>
      <c r="CA18" s="131"/>
      <c r="CC18" s="133">
        <f t="shared" ref="CC18:CL18" si="6">SUM(CC12:CC17)</f>
        <v>49</v>
      </c>
      <c r="CD18" s="133">
        <f t="shared" si="6"/>
        <v>2</v>
      </c>
      <c r="CE18" s="133">
        <f t="shared" si="6"/>
        <v>4</v>
      </c>
      <c r="CF18" s="133">
        <f t="shared" si="6"/>
        <v>5</v>
      </c>
      <c r="CG18" s="133">
        <f t="shared" si="6"/>
        <v>4</v>
      </c>
      <c r="CH18" s="133">
        <f t="shared" si="6"/>
        <v>10</v>
      </c>
      <c r="CI18" s="119">
        <f t="shared" si="6"/>
        <v>1</v>
      </c>
      <c r="CJ18" s="119">
        <f t="shared" si="6"/>
        <v>4</v>
      </c>
      <c r="CK18" s="133">
        <f t="shared" si="6"/>
        <v>6</v>
      </c>
      <c r="CL18" s="133">
        <f t="shared" si="6"/>
        <v>4</v>
      </c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8"/>
      <c r="CY18" s="138"/>
    </row>
    <row r="19" spans="1:120" ht="28.5" thickTop="1"/>
  </sheetData>
  <dataConsolidate/>
  <mergeCells count="147">
    <mergeCell ref="DJ8:DL8"/>
    <mergeCell ref="DJ9:DJ11"/>
    <mergeCell ref="DK9:DK11"/>
    <mergeCell ref="DL9:DL11"/>
    <mergeCell ref="DM9:DO11"/>
    <mergeCell ref="BW7:BW8"/>
    <mergeCell ref="C9:C10"/>
    <mergeCell ref="C7:C8"/>
    <mergeCell ref="CV9:CX9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J9:CJ10"/>
    <mergeCell ref="CK9:CK10"/>
    <mergeCell ref="CL9:CL10"/>
    <mergeCell ref="CN9:CN11"/>
    <mergeCell ref="CO9:CO11"/>
    <mergeCell ref="CP9:CU9"/>
    <mergeCell ref="BK7:BK11"/>
    <mergeCell ref="BL7:BL11"/>
    <mergeCell ref="CD9:CD10"/>
    <mergeCell ref="CE9:CE10"/>
    <mergeCell ref="CF9:CF10"/>
    <mergeCell ref="CG9:CG10"/>
    <mergeCell ref="CH9:CH10"/>
    <mergeCell ref="BR9:BR10"/>
    <mergeCell ref="BS9:BS10"/>
    <mergeCell ref="BV9:BV10"/>
    <mergeCell ref="BX9:BX10"/>
    <mergeCell ref="BY9:BZ9"/>
    <mergeCell ref="CA9:CA10"/>
    <mergeCell ref="BQ9:BQ10"/>
    <mergeCell ref="BM7:BM11"/>
    <mergeCell ref="BN7:BN11"/>
    <mergeCell ref="BO7:BO11"/>
    <mergeCell ref="BP7:BP11"/>
    <mergeCell ref="CC9:CC10"/>
    <mergeCell ref="CA7:CA8"/>
    <mergeCell ref="BQ7:BQ8"/>
    <mergeCell ref="BR7:BR8"/>
    <mergeCell ref="BS7:BS8"/>
    <mergeCell ref="BV7:BV8"/>
    <mergeCell ref="BX7:BX8"/>
    <mergeCell ref="BY7:BZ7"/>
    <mergeCell ref="R7:R8"/>
    <mergeCell ref="S7:U7"/>
    <mergeCell ref="L9:L10"/>
    <mergeCell ref="M9:M10"/>
    <mergeCell ref="N9:N10"/>
    <mergeCell ref="P9:P10"/>
    <mergeCell ref="Q9:Q10"/>
    <mergeCell ref="R9:R10"/>
    <mergeCell ref="BU7:BU8"/>
    <mergeCell ref="BU9:BU10"/>
    <mergeCell ref="BT7:BT8"/>
    <mergeCell ref="BT9:BT10"/>
    <mergeCell ref="AT9:AT10"/>
    <mergeCell ref="AU9:AU10"/>
    <mergeCell ref="BA9:BA10"/>
    <mergeCell ref="BB9:BB10"/>
    <mergeCell ref="BC9:BC10"/>
    <mergeCell ref="BD9:BD10"/>
    <mergeCell ref="AT7:AT8"/>
    <mergeCell ref="AU7:AU8"/>
    <mergeCell ref="AV7:AW7"/>
    <mergeCell ref="AX7:AY7"/>
    <mergeCell ref="AH7:AH8"/>
    <mergeCell ref="AI7:AI10"/>
    <mergeCell ref="AJ7:AJ8"/>
    <mergeCell ref="AK7:AK8"/>
    <mergeCell ref="AL7:AL8"/>
    <mergeCell ref="AM7:AM8"/>
    <mergeCell ref="AJ9:AJ10"/>
    <mergeCell ref="AE7:AE8"/>
    <mergeCell ref="AF7:AF8"/>
    <mergeCell ref="AG7:AG8"/>
    <mergeCell ref="AE9:AE10"/>
    <mergeCell ref="AF9:AF10"/>
    <mergeCell ref="AG9:AG10"/>
    <mergeCell ref="A9:A10"/>
    <mergeCell ref="B9:B10"/>
    <mergeCell ref="D9:E10"/>
    <mergeCell ref="G9:G10"/>
    <mergeCell ref="H9:H10"/>
    <mergeCell ref="I9:I10"/>
    <mergeCell ref="J9:J10"/>
    <mergeCell ref="K9:K10"/>
    <mergeCell ref="Q7:Q8"/>
    <mergeCell ref="BC7:BC8"/>
    <mergeCell ref="BD7:BD8"/>
    <mergeCell ref="BE7:BE8"/>
    <mergeCell ref="BF7:BF8"/>
    <mergeCell ref="BG7:BI7"/>
    <mergeCell ref="BJ7:BJ8"/>
    <mergeCell ref="AN7:AN8"/>
    <mergeCell ref="AO7:AO8"/>
    <mergeCell ref="AP7:AP10"/>
    <mergeCell ref="AQ7:AQ10"/>
    <mergeCell ref="AR7:AR10"/>
    <mergeCell ref="AS7:AS10"/>
    <mergeCell ref="BE9:BE10"/>
    <mergeCell ref="BG9:BG10"/>
    <mergeCell ref="BH9:BH10"/>
    <mergeCell ref="BI9:BI10"/>
    <mergeCell ref="BJ9:BJ10"/>
    <mergeCell ref="BA7:BA8"/>
    <mergeCell ref="BB7:BB8"/>
    <mergeCell ref="V7:Y8"/>
    <mergeCell ref="Z7:Z10"/>
    <mergeCell ref="AA7:AA8"/>
    <mergeCell ref="S9:U9"/>
    <mergeCell ref="V9:Y9"/>
    <mergeCell ref="AA9:AA10"/>
    <mergeCell ref="AB9:AB10"/>
    <mergeCell ref="AC9:AC10"/>
    <mergeCell ref="AD9:AD10"/>
    <mergeCell ref="S8:U8"/>
    <mergeCell ref="CI9:CI10"/>
    <mergeCell ref="CY9:CY11"/>
    <mergeCell ref="A1:CA1"/>
    <mergeCell ref="A2:CA2"/>
    <mergeCell ref="A4:CA4"/>
    <mergeCell ref="A5:CA5"/>
    <mergeCell ref="BS6:BV6"/>
    <mergeCell ref="BY6:BZ6"/>
    <mergeCell ref="A6:E6"/>
    <mergeCell ref="J7:J8"/>
    <mergeCell ref="K7:K8"/>
    <mergeCell ref="L7:L8"/>
    <mergeCell ref="M7:M8"/>
    <mergeCell ref="N7:N8"/>
    <mergeCell ref="P7:P8"/>
    <mergeCell ref="A7:A8"/>
    <mergeCell ref="B7:B8"/>
    <mergeCell ref="D7:E8"/>
    <mergeCell ref="G7:G8"/>
    <mergeCell ref="H7:H8"/>
    <mergeCell ref="I7:I8"/>
    <mergeCell ref="AB7:AB8"/>
    <mergeCell ref="AC7:AC8"/>
    <mergeCell ref="AD7:AD8"/>
  </mergeCells>
  <dataValidations count="2">
    <dataValidation allowBlank="1" showInputMessage="1" showErrorMessage="1" prompt="សំរាប់តែអ្នកចូលតែប៉ុណ្ណោះ!!!" sqref="CV12:CX17"/>
    <dataValidation allowBlank="1" showDropDown="1" showInputMessage="1" showErrorMessage="1" sqref="AP18:AS18 AP1:AS10"/>
  </dataValidations>
  <printOptions horizontalCentered="1"/>
  <pageMargins left="0" right="0" top="0.43" bottom="0.36" header="0.15748031496063" footer="0.34"/>
  <pageSetup paperSize="9" scale="40" orientation="landscape" r:id="rId1"/>
  <headerFooter alignWithMargins="0"/>
  <colBreaks count="1" manualBreakCount="1">
    <brk id="7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</sheetPr>
  <dimension ref="A1:AS100"/>
  <sheetViews>
    <sheetView view="pageBreakPreview" topLeftCell="A63" zoomScale="70" zoomScaleNormal="80" zoomScaleSheetLayoutView="70" workbookViewId="0">
      <selection activeCell="A64" sqref="A64:AQ64"/>
    </sheetView>
  </sheetViews>
  <sheetFormatPr defaultRowHeight="23.25" customHeight="1"/>
  <cols>
    <col min="1" max="1" width="4.875" style="61" customWidth="1"/>
    <col min="2" max="2" width="6.75" style="61" customWidth="1"/>
    <col min="3" max="3" width="7.87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182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172" t="s">
        <v>182</v>
      </c>
      <c r="B3" s="172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'L1'!A12</f>
        <v>1</v>
      </c>
      <c r="B4" s="161" t="str">
        <f>'L1'!B12</f>
        <v>ID1236</v>
      </c>
      <c r="C4" s="187" t="str">
        <f>'L1'!D12</f>
        <v>យឿន ខេង</v>
      </c>
      <c r="D4" s="162">
        <f>'L1'!H12</f>
        <v>44676</v>
      </c>
      <c r="E4" s="163">
        <f>'L1'!I12</f>
        <v>204</v>
      </c>
      <c r="F4" s="163">
        <f>'L1'!J12</f>
        <v>26</v>
      </c>
      <c r="G4" s="161">
        <f>'L1'!K12</f>
        <v>3</v>
      </c>
      <c r="H4" s="161">
        <f>'L1'!L12</f>
        <v>0</v>
      </c>
      <c r="I4" s="161">
        <f>'L1'!M12</f>
        <v>0</v>
      </c>
      <c r="J4" s="161">
        <f>'L1'!N12</f>
        <v>22</v>
      </c>
      <c r="K4" s="161">
        <f>'L1'!P12</f>
        <v>0</v>
      </c>
      <c r="L4" s="161">
        <f>'L1'!Q12</f>
        <v>0</v>
      </c>
      <c r="M4" s="161" t="str">
        <f>'L1'!R12</f>
        <v>1</v>
      </c>
      <c r="N4" s="161">
        <f>'L1'!S12</f>
        <v>0</v>
      </c>
      <c r="O4" s="164">
        <f>'L1'!T12</f>
        <v>0</v>
      </c>
      <c r="P4" s="164">
        <f>'L1'!U12</f>
        <v>0</v>
      </c>
      <c r="Q4" s="165">
        <f>'L1'!W12</f>
        <v>0</v>
      </c>
      <c r="R4" s="165">
        <f>'L1'!X12</f>
        <v>0</v>
      </c>
      <c r="S4" s="165">
        <f>'L1'!AB12</f>
        <v>0</v>
      </c>
      <c r="T4" s="165">
        <f>'L1'!AC12</f>
        <v>0</v>
      </c>
      <c r="U4" s="165">
        <f>'L1'!AD12</f>
        <v>0</v>
      </c>
      <c r="V4" s="165">
        <f>'L1'!AE12</f>
        <v>7.8461538461538458</v>
      </c>
      <c r="W4" s="165">
        <f>'L1'!AF12</f>
        <v>0</v>
      </c>
      <c r="X4" s="165">
        <f>'L1'!AG12</f>
        <v>172.61538461538461</v>
      </c>
      <c r="Y4" s="165">
        <f>'L1'!AH12</f>
        <v>180.46153846153845</v>
      </c>
      <c r="Z4" s="165"/>
      <c r="AA4" s="165"/>
      <c r="AB4" s="165">
        <f>'L1'!AL12</f>
        <v>10</v>
      </c>
      <c r="AC4" s="165">
        <f>'L1'!AR12</f>
        <v>12.692307692307692</v>
      </c>
      <c r="AD4" s="165">
        <f>'L1'!AX12</f>
        <v>203.15384615384613</v>
      </c>
      <c r="AE4" s="163">
        <f>'L1'!BE12</f>
        <v>12</v>
      </c>
      <c r="AF4" s="166">
        <f>'L1'!BH12</f>
        <v>0</v>
      </c>
      <c r="AG4" s="166">
        <f>'L1'!BW12</f>
        <v>45.84</v>
      </c>
      <c r="AH4" s="166">
        <f>'L1'!BX12</f>
        <v>11.5</v>
      </c>
      <c r="AI4" s="166">
        <f>'L1'!BY12</f>
        <v>0</v>
      </c>
      <c r="AJ4" s="166">
        <f>'L1'!BV12</f>
        <v>0</v>
      </c>
      <c r="AK4" s="166">
        <f>'L1'!BZ12</f>
        <v>86.31</v>
      </c>
      <c r="AL4" s="166">
        <f>'L1'!CA12</f>
        <v>0</v>
      </c>
      <c r="AM4" s="166">
        <f>'L1'!CB12</f>
        <v>5.44</v>
      </c>
      <c r="AN4" s="166">
        <f>'L1'!CC12</f>
        <v>1</v>
      </c>
      <c r="AO4" s="166">
        <f>'L1'!CD12</f>
        <v>179.74</v>
      </c>
      <c r="AP4" s="161">
        <f>'L1'!CE12</f>
        <v>179</v>
      </c>
      <c r="AQ4" s="167">
        <f>'L1'!CF12</f>
        <v>3000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182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'L1'!A13</f>
        <v>2</v>
      </c>
      <c r="B7" s="161" t="str">
        <f>'L1'!B13</f>
        <v>ID1237</v>
      </c>
      <c r="C7" s="187" t="str">
        <f>'L1'!D13</f>
        <v>សំណាង វ៉ៃ</v>
      </c>
      <c r="D7" s="162">
        <f>'L1'!H13</f>
        <v>44676</v>
      </c>
      <c r="E7" s="163">
        <f>'L1'!I13</f>
        <v>204</v>
      </c>
      <c r="F7" s="163">
        <f>'L1'!J13</f>
        <v>26</v>
      </c>
      <c r="G7" s="161">
        <f>'L1'!K13</f>
        <v>1</v>
      </c>
      <c r="H7" s="161">
        <f>'L1'!L13</f>
        <v>0</v>
      </c>
      <c r="I7" s="161">
        <f>'L1'!M13</f>
        <v>0</v>
      </c>
      <c r="J7" s="161">
        <f>'L1'!N13</f>
        <v>24</v>
      </c>
      <c r="K7" s="161">
        <f>'L1'!P13</f>
        <v>0</v>
      </c>
      <c r="L7" s="161">
        <f>'L1'!Q13</f>
        <v>0</v>
      </c>
      <c r="M7" s="161" t="str">
        <f>'L1'!R13</f>
        <v>1</v>
      </c>
      <c r="N7" s="161">
        <f>'L1'!S13</f>
        <v>0</v>
      </c>
      <c r="O7" s="164">
        <f>'L1'!T13</f>
        <v>0</v>
      </c>
      <c r="P7" s="164">
        <f>'L1'!U13</f>
        <v>0</v>
      </c>
      <c r="Q7" s="165">
        <f>'L1'!W13</f>
        <v>0</v>
      </c>
      <c r="R7" s="165">
        <f>'L1'!X13</f>
        <v>0</v>
      </c>
      <c r="S7" s="165">
        <f>'L1'!AB13</f>
        <v>0</v>
      </c>
      <c r="T7" s="165">
        <f>'L1'!AC13</f>
        <v>0</v>
      </c>
      <c r="U7" s="165">
        <f>'L1'!AD13</f>
        <v>0</v>
      </c>
      <c r="V7" s="165">
        <f>'L1'!AE13</f>
        <v>7.8461538461538458</v>
      </c>
      <c r="W7" s="165">
        <f>'L1'!AF13</f>
        <v>0</v>
      </c>
      <c r="X7" s="165">
        <f>'L1'!AG13</f>
        <v>188.30769230769229</v>
      </c>
      <c r="Y7" s="165">
        <f>'L1'!AH13</f>
        <v>196.15384615384613</v>
      </c>
      <c r="Z7" s="165"/>
      <c r="AA7" s="165"/>
      <c r="AB7" s="165">
        <f>'L1'!AL13</f>
        <v>10</v>
      </c>
      <c r="AC7" s="165">
        <f>'L1'!AR13</f>
        <v>13.846153846153845</v>
      </c>
      <c r="AD7" s="165">
        <f>'L1'!AX13</f>
        <v>219.99999999999997</v>
      </c>
      <c r="AE7" s="163">
        <f>'L1'!BE13</f>
        <v>12</v>
      </c>
      <c r="AF7" s="166">
        <f>'L1'!BH13</f>
        <v>0</v>
      </c>
      <c r="AG7" s="166">
        <f>'L1'!BW13</f>
        <v>45.61</v>
      </c>
      <c r="AH7" s="166">
        <f>'L1'!BX13</f>
        <v>12.5</v>
      </c>
      <c r="AI7" s="166">
        <f>'L1'!BY13</f>
        <v>0</v>
      </c>
      <c r="AJ7" s="166">
        <f>'L1'!BV13</f>
        <v>0</v>
      </c>
      <c r="AK7" s="166">
        <f>'L1'!BZ13</f>
        <v>102</v>
      </c>
      <c r="AL7" s="166">
        <f>'L1'!CA13</f>
        <v>0</v>
      </c>
      <c r="AM7" s="166">
        <f>'L1'!CB13</f>
        <v>5.8</v>
      </c>
      <c r="AN7" s="166">
        <f>'L1'!CC13</f>
        <v>1</v>
      </c>
      <c r="AO7" s="166">
        <f>'L1'!CD13</f>
        <v>181.31</v>
      </c>
      <c r="AP7" s="161">
        <f>'L1'!CE13</f>
        <v>181</v>
      </c>
      <c r="AQ7" s="167">
        <f>'L1'!CF13</f>
        <v>1200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182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'L1'!A14</f>
        <v>3</v>
      </c>
      <c r="B10" s="161" t="str">
        <f>'L1'!B14</f>
        <v>ID1267</v>
      </c>
      <c r="C10" s="187" t="str">
        <f>'L1'!D14</f>
        <v>សុខ និច</v>
      </c>
      <c r="D10" s="162">
        <f>'L1'!H14</f>
        <v>44697</v>
      </c>
      <c r="E10" s="163">
        <f>'L1'!I14</f>
        <v>204</v>
      </c>
      <c r="F10" s="163">
        <f>'L1'!J14</f>
        <v>26</v>
      </c>
      <c r="G10" s="161">
        <f>'L1'!K14</f>
        <v>0</v>
      </c>
      <c r="H10" s="161">
        <f>'L1'!L14</f>
        <v>0</v>
      </c>
      <c r="I10" s="161">
        <f>'L1'!M14</f>
        <v>0</v>
      </c>
      <c r="J10" s="161">
        <f>'L1'!N14</f>
        <v>24</v>
      </c>
      <c r="K10" s="161">
        <f>'L1'!P14</f>
        <v>0</v>
      </c>
      <c r="L10" s="161">
        <f>'L1'!Q14</f>
        <v>0</v>
      </c>
      <c r="M10" s="161" t="str">
        <f>'L1'!R14</f>
        <v>2</v>
      </c>
      <c r="N10" s="161">
        <f>'L1'!S14</f>
        <v>0</v>
      </c>
      <c r="O10" s="164">
        <f>'L1'!T14</f>
        <v>0</v>
      </c>
      <c r="P10" s="164">
        <f>'L1'!U14</f>
        <v>0</v>
      </c>
      <c r="Q10" s="165">
        <f>'L1'!W14</f>
        <v>0</v>
      </c>
      <c r="R10" s="165">
        <f>'L1'!X14</f>
        <v>0</v>
      </c>
      <c r="S10" s="165">
        <f>'L1'!AB14</f>
        <v>0</v>
      </c>
      <c r="T10" s="165">
        <f>'L1'!AC14</f>
        <v>0</v>
      </c>
      <c r="U10" s="165">
        <f>'L1'!AD14</f>
        <v>0</v>
      </c>
      <c r="V10" s="165">
        <f>'L1'!AE14</f>
        <v>15.692307692307692</v>
      </c>
      <c r="W10" s="165">
        <f>'L1'!AF14</f>
        <v>0</v>
      </c>
      <c r="X10" s="165">
        <f>'L1'!AG14</f>
        <v>188.30769230769229</v>
      </c>
      <c r="Y10" s="165">
        <f>'L1'!AH14</f>
        <v>203.99999999999997</v>
      </c>
      <c r="Z10" s="165"/>
      <c r="AA10" s="165"/>
      <c r="AB10" s="165">
        <f>'L1'!AL14</f>
        <v>10</v>
      </c>
      <c r="AC10" s="165">
        <f>'L1'!AR14</f>
        <v>13.846153846153845</v>
      </c>
      <c r="AD10" s="165">
        <f>'L1'!AX14</f>
        <v>227.84615384615381</v>
      </c>
      <c r="AE10" s="163">
        <f>'L1'!BE14</f>
        <v>12</v>
      </c>
      <c r="AF10" s="166">
        <f>'L1'!BH14</f>
        <v>12</v>
      </c>
      <c r="AG10" s="166">
        <f>'L1'!BW14</f>
        <v>0</v>
      </c>
      <c r="AH10" s="166">
        <f>'L1'!BX14</f>
        <v>12.5</v>
      </c>
      <c r="AI10" s="166">
        <f>'L1'!BY14</f>
        <v>0</v>
      </c>
      <c r="AJ10" s="166">
        <f>'L1'!BV14</f>
        <v>0</v>
      </c>
      <c r="AK10" s="166">
        <f>'L1'!BZ14</f>
        <v>102</v>
      </c>
      <c r="AL10" s="166">
        <f>'L1'!CA14</f>
        <v>0</v>
      </c>
      <c r="AM10" s="166">
        <f>'L1'!CB14</f>
        <v>5.28</v>
      </c>
      <c r="AN10" s="166">
        <f>'L1'!CC14</f>
        <v>1</v>
      </c>
      <c r="AO10" s="166">
        <f>'L1'!CD14</f>
        <v>156.07</v>
      </c>
      <c r="AP10" s="161">
        <f>'L1'!CE14</f>
        <v>156</v>
      </c>
      <c r="AQ10" s="167">
        <f>'L1'!CF14</f>
        <v>300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182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'L1'!A15</f>
        <v>4</v>
      </c>
      <c r="B13" s="161" t="str">
        <f>'L1'!B15</f>
        <v>ID1409</v>
      </c>
      <c r="C13" s="187" t="str">
        <f>'L1'!D15</f>
        <v>រាម ណៃស៊ីម</v>
      </c>
      <c r="D13" s="162">
        <f>'L1'!H15</f>
        <v>44788</v>
      </c>
      <c r="E13" s="163">
        <f>'L1'!I15</f>
        <v>204</v>
      </c>
      <c r="F13" s="163">
        <f>'L1'!J15</f>
        <v>26</v>
      </c>
      <c r="G13" s="161">
        <f>'L1'!K15</f>
        <v>1</v>
      </c>
      <c r="H13" s="161">
        <f>'L1'!L15</f>
        <v>0</v>
      </c>
      <c r="I13" s="161">
        <f>'L1'!M15</f>
        <v>0</v>
      </c>
      <c r="J13" s="161">
        <f>'L1'!N15</f>
        <v>25</v>
      </c>
      <c r="K13" s="161">
        <f>'L1'!P15</f>
        <v>0</v>
      </c>
      <c r="L13" s="161">
        <f>'L1'!Q15</f>
        <v>0</v>
      </c>
      <c r="M13" s="161">
        <f>'L1'!R15</f>
        <v>0</v>
      </c>
      <c r="N13" s="161">
        <f>'L1'!S15</f>
        <v>0</v>
      </c>
      <c r="O13" s="164">
        <f>'L1'!T15</f>
        <v>0</v>
      </c>
      <c r="P13" s="164">
        <f>'L1'!U15</f>
        <v>0</v>
      </c>
      <c r="Q13" s="165">
        <f>'L1'!W15</f>
        <v>0</v>
      </c>
      <c r="R13" s="165">
        <f>'L1'!X15</f>
        <v>0</v>
      </c>
      <c r="S13" s="165">
        <f>'L1'!AB15</f>
        <v>0</v>
      </c>
      <c r="T13" s="165">
        <f>'L1'!AC15</f>
        <v>0</v>
      </c>
      <c r="U13" s="165">
        <f>'L1'!AD15</f>
        <v>0</v>
      </c>
      <c r="V13" s="165">
        <f>'L1'!AE15</f>
        <v>0</v>
      </c>
      <c r="W13" s="165">
        <f>'L1'!AF15</f>
        <v>0</v>
      </c>
      <c r="X13" s="165">
        <f>'L1'!AG15</f>
        <v>196.15384615384613</v>
      </c>
      <c r="Y13" s="165">
        <f>'L1'!AH15</f>
        <v>196.15384615384613</v>
      </c>
      <c r="Z13" s="165"/>
      <c r="AA13" s="165"/>
      <c r="AB13" s="165">
        <f>'L1'!AL15</f>
        <v>10</v>
      </c>
      <c r="AC13" s="165">
        <f>'L1'!AR15</f>
        <v>14.423076923076922</v>
      </c>
      <c r="AD13" s="165">
        <f>'L1'!AX15</f>
        <v>220.57692307692307</v>
      </c>
      <c r="AE13" s="163">
        <f>'L1'!BE15</f>
        <v>9</v>
      </c>
      <c r="AF13" s="166">
        <f>'L1'!BH15</f>
        <v>0</v>
      </c>
      <c r="AG13" s="166">
        <f>'L1'!BW15</f>
        <v>0</v>
      </c>
      <c r="AH13" s="166">
        <f>'L1'!BX15</f>
        <v>13</v>
      </c>
      <c r="AI13" s="166">
        <f>'L1'!BY15</f>
        <v>0</v>
      </c>
      <c r="AJ13" s="166">
        <f>'L1'!BV15</f>
        <v>0</v>
      </c>
      <c r="AK13" s="166">
        <f>'L1'!BZ15</f>
        <v>102</v>
      </c>
      <c r="AL13" s="166">
        <f>'L1'!CA15</f>
        <v>0</v>
      </c>
      <c r="AM13" s="166">
        <f>'L1'!CB15</f>
        <v>4.8499999999999996</v>
      </c>
      <c r="AN13" s="166">
        <f>'L1'!CC15</f>
        <v>1</v>
      </c>
      <c r="AO13" s="166">
        <f>'L1'!CD15</f>
        <v>134.72999999999999</v>
      </c>
      <c r="AP13" s="161">
        <f>'L1'!CE15</f>
        <v>134</v>
      </c>
      <c r="AQ13" s="167">
        <f>'L1'!CF15</f>
        <v>2900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182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'L1'!A16</f>
        <v>5</v>
      </c>
      <c r="B16" s="161" t="str">
        <f>'L1'!B16</f>
        <v>ID1432</v>
      </c>
      <c r="C16" s="187" t="str">
        <f>'L1'!D16</f>
        <v>ថង ណៃហៀង</v>
      </c>
      <c r="D16" s="162">
        <f>'L1'!H16</f>
        <v>44791</v>
      </c>
      <c r="E16" s="163">
        <f>'L1'!I16</f>
        <v>204</v>
      </c>
      <c r="F16" s="163">
        <f>'L1'!J16</f>
        <v>26</v>
      </c>
      <c r="G16" s="161">
        <f>'L1'!K16</f>
        <v>0</v>
      </c>
      <c r="H16" s="161">
        <f>'L1'!L16</f>
        <v>0</v>
      </c>
      <c r="I16" s="161">
        <f>'L1'!M16</f>
        <v>0</v>
      </c>
      <c r="J16" s="161">
        <f>'L1'!N16</f>
        <v>25.5</v>
      </c>
      <c r="K16" s="161">
        <f>'L1'!P16</f>
        <v>0</v>
      </c>
      <c r="L16" s="161">
        <f>'L1'!Q16</f>
        <v>0</v>
      </c>
      <c r="M16" s="161" t="str">
        <f>'L1'!R16</f>
        <v>0.5</v>
      </c>
      <c r="N16" s="161">
        <f>'L1'!S16</f>
        <v>0</v>
      </c>
      <c r="O16" s="164">
        <f>'L1'!T16</f>
        <v>0</v>
      </c>
      <c r="P16" s="164">
        <f>'L1'!U16</f>
        <v>0</v>
      </c>
      <c r="Q16" s="165">
        <f>'L1'!W16</f>
        <v>0</v>
      </c>
      <c r="R16" s="165">
        <f>'L1'!X16</f>
        <v>0</v>
      </c>
      <c r="S16" s="165">
        <f>'L1'!AB16</f>
        <v>0</v>
      </c>
      <c r="T16" s="165">
        <f>'L1'!AC16</f>
        <v>0</v>
      </c>
      <c r="U16" s="165">
        <f>'L1'!AD16</f>
        <v>0</v>
      </c>
      <c r="V16" s="165">
        <f>'L1'!AE16</f>
        <v>3.9230769230769229</v>
      </c>
      <c r="W16" s="165">
        <f>'L1'!AF16</f>
        <v>0</v>
      </c>
      <c r="X16" s="165">
        <f>'L1'!AG16</f>
        <v>200.07692307692307</v>
      </c>
      <c r="Y16" s="165">
        <f>'L1'!AH16</f>
        <v>204</v>
      </c>
      <c r="Z16" s="165"/>
      <c r="AA16" s="165"/>
      <c r="AB16" s="165">
        <f>'L1'!AL16</f>
        <v>10</v>
      </c>
      <c r="AC16" s="165">
        <f>'L1'!AR16</f>
        <v>14.71153846153846</v>
      </c>
      <c r="AD16" s="165">
        <f>'L1'!AX16</f>
        <v>228.71153846153845</v>
      </c>
      <c r="AE16" s="163">
        <f>'L1'!BE16</f>
        <v>9</v>
      </c>
      <c r="AF16" s="166">
        <f>'L1'!BH16</f>
        <v>0</v>
      </c>
      <c r="AG16" s="166">
        <f>'L1'!BW16</f>
        <v>0</v>
      </c>
      <c r="AH16" s="166">
        <f>'L1'!BX16</f>
        <v>13.25</v>
      </c>
      <c r="AI16" s="166">
        <f>'L1'!BY16</f>
        <v>0</v>
      </c>
      <c r="AJ16" s="166">
        <f>'L1'!BV16</f>
        <v>0</v>
      </c>
      <c r="AK16" s="166">
        <f>'L1'!BZ16</f>
        <v>102</v>
      </c>
      <c r="AL16" s="166">
        <f>'L1'!CA16</f>
        <v>0</v>
      </c>
      <c r="AM16" s="166">
        <f>'L1'!CB16</f>
        <v>5.01</v>
      </c>
      <c r="AN16" s="166">
        <f>'L1'!CC16</f>
        <v>1</v>
      </c>
      <c r="AO16" s="166">
        <f>'L1'!CD16</f>
        <v>142.94999999999999</v>
      </c>
      <c r="AP16" s="161">
        <f>'L1'!CE16</f>
        <v>142</v>
      </c>
      <c r="AQ16" s="167">
        <f>'L1'!CF16</f>
        <v>3800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182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'L1'!A17</f>
        <v>6</v>
      </c>
      <c r="B19" s="161" t="str">
        <f>'L1'!B17</f>
        <v>ID1464</v>
      </c>
      <c r="C19" s="187" t="str">
        <f>'L1'!D17</f>
        <v>ធឿន សារ៉ុន</v>
      </c>
      <c r="D19" s="162">
        <f>'L1'!H17</f>
        <v>44835</v>
      </c>
      <c r="E19" s="163">
        <f>'L1'!I17</f>
        <v>204</v>
      </c>
      <c r="F19" s="163">
        <f>'L1'!J17</f>
        <v>26</v>
      </c>
      <c r="G19" s="161">
        <f>'L1'!K17</f>
        <v>0</v>
      </c>
      <c r="H19" s="161">
        <f>'L1'!L17</f>
        <v>0</v>
      </c>
      <c r="I19" s="161">
        <f>'L1'!M17</f>
        <v>0</v>
      </c>
      <c r="J19" s="161">
        <f>'L1'!N17</f>
        <v>26</v>
      </c>
      <c r="K19" s="161">
        <f>'L1'!P17</f>
        <v>0</v>
      </c>
      <c r="L19" s="161">
        <f>'L1'!Q17</f>
        <v>0</v>
      </c>
      <c r="M19" s="161">
        <f>'L1'!R17</f>
        <v>0</v>
      </c>
      <c r="N19" s="161">
        <f>'L1'!S17</f>
        <v>0</v>
      </c>
      <c r="O19" s="164">
        <f>'L1'!T17</f>
        <v>0</v>
      </c>
      <c r="P19" s="164">
        <f>'L1'!U17</f>
        <v>0</v>
      </c>
      <c r="Q19" s="165">
        <f>'L1'!W17</f>
        <v>0</v>
      </c>
      <c r="R19" s="165">
        <f>'L1'!X17</f>
        <v>0</v>
      </c>
      <c r="S19" s="165">
        <f>'L1'!AB17</f>
        <v>0</v>
      </c>
      <c r="T19" s="165">
        <f>'L1'!AC17</f>
        <v>0</v>
      </c>
      <c r="U19" s="165">
        <f>'L1'!AD17</f>
        <v>0</v>
      </c>
      <c r="V19" s="165">
        <f>'L1'!AE17</f>
        <v>0</v>
      </c>
      <c r="W19" s="165">
        <f>'L1'!AF17</f>
        <v>0</v>
      </c>
      <c r="X19" s="165">
        <f>'L1'!AG17</f>
        <v>204</v>
      </c>
      <c r="Y19" s="165">
        <f>'L1'!AH17</f>
        <v>204</v>
      </c>
      <c r="Z19" s="165"/>
      <c r="AA19" s="165"/>
      <c r="AB19" s="165">
        <f>'L1'!AL17</f>
        <v>10</v>
      </c>
      <c r="AC19" s="165">
        <f>'L1'!AR17</f>
        <v>14.999999999999998</v>
      </c>
      <c r="AD19" s="165">
        <f>'L1'!AX17</f>
        <v>229</v>
      </c>
      <c r="AE19" s="163">
        <f>'L1'!BE17</f>
        <v>9</v>
      </c>
      <c r="AF19" s="166">
        <f>'L1'!BH17</f>
        <v>0</v>
      </c>
      <c r="AG19" s="166">
        <f>'L1'!BW17</f>
        <v>0</v>
      </c>
      <c r="AH19" s="166">
        <f>'L1'!BX17</f>
        <v>13.5</v>
      </c>
      <c r="AI19" s="166">
        <f>'L1'!BY17</f>
        <v>0</v>
      </c>
      <c r="AJ19" s="166">
        <f>'L1'!BV17</f>
        <v>0</v>
      </c>
      <c r="AK19" s="166">
        <f>'L1'!BZ17</f>
        <v>102</v>
      </c>
      <c r="AL19" s="166">
        <f>'L1'!CA17</f>
        <v>0</v>
      </c>
      <c r="AM19" s="166">
        <f>'L1'!CB17</f>
        <v>5.03</v>
      </c>
      <c r="AN19" s="166">
        <f>'L1'!CC17</f>
        <v>1</v>
      </c>
      <c r="AO19" s="166">
        <f>'L1'!CD17</f>
        <v>143.47</v>
      </c>
      <c r="AP19" s="161">
        <f>'L1'!CE17</f>
        <v>143</v>
      </c>
      <c r="AQ19" s="167">
        <f>'L1'!CF17</f>
        <v>1900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182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'L1'!A18</f>
        <v>7</v>
      </c>
      <c r="B22" s="161" t="str">
        <f>'L1'!B18</f>
        <v>ID1491</v>
      </c>
      <c r="C22" s="187" t="str">
        <f>'L1'!D18</f>
        <v>មួន លក្ខិណា</v>
      </c>
      <c r="D22" s="162">
        <f>'L1'!H18</f>
        <v>44851</v>
      </c>
      <c r="E22" s="163">
        <f>'L1'!I18</f>
        <v>204</v>
      </c>
      <c r="F22" s="163">
        <f>'L1'!J18</f>
        <v>26</v>
      </c>
      <c r="G22" s="161">
        <f>'L1'!K18</f>
        <v>0</v>
      </c>
      <c r="H22" s="161">
        <f>'L1'!L18</f>
        <v>0</v>
      </c>
      <c r="I22" s="161">
        <f>'L1'!M18</f>
        <v>0</v>
      </c>
      <c r="J22" s="161">
        <f>'L1'!N18</f>
        <v>26</v>
      </c>
      <c r="K22" s="161">
        <f>'L1'!P18</f>
        <v>0</v>
      </c>
      <c r="L22" s="161">
        <f>'L1'!Q18</f>
        <v>0</v>
      </c>
      <c r="M22" s="161">
        <f>'L1'!R18</f>
        <v>0</v>
      </c>
      <c r="N22" s="161">
        <f>'L1'!S18</f>
        <v>0</v>
      </c>
      <c r="O22" s="164">
        <f>'L1'!T18</f>
        <v>0</v>
      </c>
      <c r="P22" s="164">
        <f>'L1'!U18</f>
        <v>0</v>
      </c>
      <c r="Q22" s="165">
        <f>'L1'!W18</f>
        <v>0</v>
      </c>
      <c r="R22" s="165">
        <f>'L1'!X18</f>
        <v>0</v>
      </c>
      <c r="S22" s="165">
        <f>'L1'!AB18</f>
        <v>0</v>
      </c>
      <c r="T22" s="165">
        <f>'L1'!AC18</f>
        <v>0</v>
      </c>
      <c r="U22" s="165">
        <f>'L1'!AD18</f>
        <v>0</v>
      </c>
      <c r="V22" s="165">
        <f>'L1'!AE18</f>
        <v>0</v>
      </c>
      <c r="W22" s="165">
        <f>'L1'!AF18</f>
        <v>0</v>
      </c>
      <c r="X22" s="165">
        <f>'L1'!AG18</f>
        <v>204</v>
      </c>
      <c r="Y22" s="165">
        <f>'L1'!AH18</f>
        <v>204</v>
      </c>
      <c r="Z22" s="165"/>
      <c r="AA22" s="165"/>
      <c r="AB22" s="165">
        <f>'L1'!AL18</f>
        <v>10</v>
      </c>
      <c r="AC22" s="165">
        <f>'L1'!AR18</f>
        <v>14.999999999999998</v>
      </c>
      <c r="AD22" s="165">
        <f>'L1'!AX18</f>
        <v>229</v>
      </c>
      <c r="AE22" s="163">
        <f>'L1'!BE18</f>
        <v>9</v>
      </c>
      <c r="AF22" s="166">
        <f>'L1'!BH18</f>
        <v>0</v>
      </c>
      <c r="AG22" s="166">
        <f>'L1'!BW18</f>
        <v>36.012</v>
      </c>
      <c r="AH22" s="166">
        <f>'L1'!BX18</f>
        <v>13.5</v>
      </c>
      <c r="AI22" s="166">
        <f>'L1'!BY18</f>
        <v>0</v>
      </c>
      <c r="AJ22" s="166">
        <f>'L1'!BV18</f>
        <v>0</v>
      </c>
      <c r="AK22" s="166">
        <f>'L1'!BZ18</f>
        <v>102</v>
      </c>
      <c r="AL22" s="166">
        <f>'L1'!CA18</f>
        <v>0</v>
      </c>
      <c r="AM22" s="166">
        <f>'L1'!CB18</f>
        <v>5.75</v>
      </c>
      <c r="AN22" s="166">
        <f>'L1'!CC18</f>
        <v>1</v>
      </c>
      <c r="AO22" s="166">
        <f>'L1'!CD18</f>
        <v>178.76</v>
      </c>
      <c r="AP22" s="161">
        <f>'L1'!CE18</f>
        <v>178</v>
      </c>
      <c r="AQ22" s="167">
        <f>'L1'!CF18</f>
        <v>3000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182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'L1'!A19</f>
        <v>8</v>
      </c>
      <c r="B25" s="161" t="str">
        <f>'L1'!B19</f>
        <v>ID1544</v>
      </c>
      <c r="C25" s="187" t="str">
        <f>'L1'!D19</f>
        <v>សាយ កុឡាប</v>
      </c>
      <c r="D25" s="162">
        <f>'L1'!H19</f>
        <v>44942</v>
      </c>
      <c r="E25" s="163">
        <f>'L1'!I19</f>
        <v>204</v>
      </c>
      <c r="F25" s="163">
        <f>'L1'!J19</f>
        <v>26</v>
      </c>
      <c r="G25" s="161">
        <f>'L1'!K19</f>
        <v>0</v>
      </c>
      <c r="H25" s="161">
        <f>'L1'!L19</f>
        <v>0</v>
      </c>
      <c r="I25" s="161">
        <f>'L1'!M19</f>
        <v>0</v>
      </c>
      <c r="J25" s="161">
        <f>'L1'!N19</f>
        <v>26</v>
      </c>
      <c r="K25" s="161">
        <f>'L1'!P19</f>
        <v>0</v>
      </c>
      <c r="L25" s="161">
        <f>'L1'!Q19</f>
        <v>0</v>
      </c>
      <c r="M25" s="161">
        <f>'L1'!R19</f>
        <v>0</v>
      </c>
      <c r="N25" s="161">
        <f>'L1'!S19</f>
        <v>0</v>
      </c>
      <c r="O25" s="164">
        <f>'L1'!T19</f>
        <v>0</v>
      </c>
      <c r="P25" s="164">
        <f>'L1'!U19</f>
        <v>0</v>
      </c>
      <c r="Q25" s="165">
        <f>'L1'!W19</f>
        <v>0</v>
      </c>
      <c r="R25" s="165">
        <f>'L1'!X19</f>
        <v>0</v>
      </c>
      <c r="S25" s="165">
        <f>'L1'!AB19</f>
        <v>0</v>
      </c>
      <c r="T25" s="165">
        <f>'L1'!AC19</f>
        <v>0</v>
      </c>
      <c r="U25" s="165">
        <f>'L1'!AD19</f>
        <v>0</v>
      </c>
      <c r="V25" s="165">
        <f>'L1'!AE19</f>
        <v>0</v>
      </c>
      <c r="W25" s="165">
        <f>'L1'!AF19</f>
        <v>0</v>
      </c>
      <c r="X25" s="165">
        <f>'L1'!AG19</f>
        <v>204</v>
      </c>
      <c r="Y25" s="165">
        <f>'L1'!AH19</f>
        <v>204</v>
      </c>
      <c r="Z25" s="165"/>
      <c r="AA25" s="165"/>
      <c r="AB25" s="165">
        <f>'L1'!AL19</f>
        <v>10</v>
      </c>
      <c r="AC25" s="165">
        <f>'L1'!AR19</f>
        <v>14.999999999999998</v>
      </c>
      <c r="AD25" s="165">
        <f>'L1'!AX19</f>
        <v>229</v>
      </c>
      <c r="AE25" s="163">
        <f>'L1'!BE19</f>
        <v>9</v>
      </c>
      <c r="AF25" s="166">
        <f>'L1'!BH19</f>
        <v>20</v>
      </c>
      <c r="AG25" s="166">
        <f>'L1'!BW19</f>
        <v>0</v>
      </c>
      <c r="AH25" s="166">
        <f>'L1'!BX19</f>
        <v>13.5</v>
      </c>
      <c r="AI25" s="166">
        <f>'L1'!BY19</f>
        <v>0</v>
      </c>
      <c r="AJ25" s="166">
        <f>'L1'!BV19</f>
        <v>0</v>
      </c>
      <c r="AK25" s="166">
        <f>'L1'!BZ19</f>
        <v>102</v>
      </c>
      <c r="AL25" s="166">
        <f>'L1'!CA19</f>
        <v>0</v>
      </c>
      <c r="AM25" s="166">
        <f>'L1'!CB19</f>
        <v>5.44</v>
      </c>
      <c r="AN25" s="166">
        <f>'L1'!CC19</f>
        <v>1</v>
      </c>
      <c r="AO25" s="166">
        <f>'L1'!CD19</f>
        <v>163.06</v>
      </c>
      <c r="AP25" s="161">
        <f>'L1'!CE19</f>
        <v>163</v>
      </c>
      <c r="AQ25" s="167">
        <f>'L1'!CF19</f>
        <v>200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182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'L1'!A20</f>
        <v>9</v>
      </c>
      <c r="B28" s="161" t="str">
        <f>'L1'!B20</f>
        <v>ID1567</v>
      </c>
      <c r="C28" s="187" t="str">
        <f>'L1'!D20</f>
        <v>ឡាត់ ឡៃស៊ីម</v>
      </c>
      <c r="D28" s="162">
        <f>'L1'!H20</f>
        <v>44958</v>
      </c>
      <c r="E28" s="163">
        <f>'L1'!I20</f>
        <v>204</v>
      </c>
      <c r="F28" s="163">
        <f>'L1'!J20</f>
        <v>26</v>
      </c>
      <c r="G28" s="161">
        <f>'L1'!K20</f>
        <v>0</v>
      </c>
      <c r="H28" s="161">
        <f>'L1'!L20</f>
        <v>0</v>
      </c>
      <c r="I28" s="161">
        <f>'L1'!M20</f>
        <v>0</v>
      </c>
      <c r="J28" s="161">
        <f>'L1'!N20</f>
        <v>26</v>
      </c>
      <c r="K28" s="161">
        <f>'L1'!P20</f>
        <v>0</v>
      </c>
      <c r="L28" s="161">
        <f>'L1'!Q20</f>
        <v>0</v>
      </c>
      <c r="M28" s="161">
        <f>'L1'!R20</f>
        <v>0</v>
      </c>
      <c r="N28" s="161">
        <f>'L1'!S20</f>
        <v>0</v>
      </c>
      <c r="O28" s="164">
        <f>'L1'!T20</f>
        <v>0</v>
      </c>
      <c r="P28" s="164">
        <f>'L1'!U20</f>
        <v>0</v>
      </c>
      <c r="Q28" s="165">
        <f>'L1'!W20</f>
        <v>0</v>
      </c>
      <c r="R28" s="165">
        <f>'L1'!X20</f>
        <v>0</v>
      </c>
      <c r="S28" s="165">
        <f>'L1'!AB20</f>
        <v>0</v>
      </c>
      <c r="T28" s="165">
        <f>'L1'!AC20</f>
        <v>0</v>
      </c>
      <c r="U28" s="165">
        <f>'L1'!AD20</f>
        <v>0</v>
      </c>
      <c r="V28" s="165">
        <f>'L1'!AE20</f>
        <v>0</v>
      </c>
      <c r="W28" s="165">
        <f>'L1'!AF20</f>
        <v>0</v>
      </c>
      <c r="X28" s="165">
        <f>'L1'!AG20</f>
        <v>204</v>
      </c>
      <c r="Y28" s="165">
        <f>'L1'!AH20</f>
        <v>204</v>
      </c>
      <c r="Z28" s="165"/>
      <c r="AA28" s="165"/>
      <c r="AB28" s="165">
        <f>'L1'!AL20</f>
        <v>10</v>
      </c>
      <c r="AC28" s="165">
        <f>'L1'!AR20</f>
        <v>14.999999999999998</v>
      </c>
      <c r="AD28" s="165">
        <f>'L1'!AX20</f>
        <v>229</v>
      </c>
      <c r="AE28" s="163">
        <f>'L1'!BE20</f>
        <v>6</v>
      </c>
      <c r="AF28" s="166">
        <f>'L1'!BH20</f>
        <v>32</v>
      </c>
      <c r="AG28" s="166">
        <f>'L1'!BW20</f>
        <v>0</v>
      </c>
      <c r="AH28" s="166">
        <f>'L1'!BX20</f>
        <v>13.5</v>
      </c>
      <c r="AI28" s="166">
        <f>'L1'!BY20</f>
        <v>0</v>
      </c>
      <c r="AJ28" s="166">
        <f>'L1'!BV20</f>
        <v>0</v>
      </c>
      <c r="AK28" s="166">
        <f>'L1'!BZ20</f>
        <v>102</v>
      </c>
      <c r="AL28" s="166">
        <f>'L1'!CA20</f>
        <v>0</v>
      </c>
      <c r="AM28" s="166">
        <f>'L1'!CB20</f>
        <v>5.61</v>
      </c>
      <c r="AN28" s="166">
        <f>'L1'!CC20</f>
        <v>1</v>
      </c>
      <c r="AO28" s="166">
        <f>'L1'!CD20</f>
        <v>171.89</v>
      </c>
      <c r="AP28" s="161">
        <f>'L1'!CE20</f>
        <v>171</v>
      </c>
      <c r="AQ28" s="167">
        <f>'L1'!CF20</f>
        <v>3600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182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'L1'!A21</f>
        <v>10</v>
      </c>
      <c r="B31" s="161" t="str">
        <f>'L1'!B21</f>
        <v>ID1588</v>
      </c>
      <c r="C31" s="187" t="str">
        <f>'L1'!D21</f>
        <v>ហេង ជួលីម</v>
      </c>
      <c r="D31" s="162">
        <f>'L1'!H21</f>
        <v>44977</v>
      </c>
      <c r="E31" s="163">
        <f>'L1'!I21</f>
        <v>204</v>
      </c>
      <c r="F31" s="163">
        <f>'L1'!J21</f>
        <v>26</v>
      </c>
      <c r="G31" s="161">
        <f>'L1'!K21</f>
        <v>0</v>
      </c>
      <c r="H31" s="161">
        <f>'L1'!L21</f>
        <v>0</v>
      </c>
      <c r="I31" s="161">
        <f>'L1'!M21</f>
        <v>0</v>
      </c>
      <c r="J31" s="161">
        <f>'L1'!N21</f>
        <v>25.5</v>
      </c>
      <c r="K31" s="161">
        <f>'L1'!P21</f>
        <v>0</v>
      </c>
      <c r="L31" s="161">
        <f>'L1'!Q21</f>
        <v>0</v>
      </c>
      <c r="M31" s="161" t="str">
        <f>'L1'!R21</f>
        <v>0.5</v>
      </c>
      <c r="N31" s="161">
        <f>'L1'!S21</f>
        <v>0</v>
      </c>
      <c r="O31" s="164">
        <f>'L1'!T21</f>
        <v>0</v>
      </c>
      <c r="P31" s="164">
        <f>'L1'!U21</f>
        <v>0</v>
      </c>
      <c r="Q31" s="165">
        <f>'L1'!W21</f>
        <v>0</v>
      </c>
      <c r="R31" s="165">
        <f>'L1'!X21</f>
        <v>0</v>
      </c>
      <c r="S31" s="165">
        <f>'L1'!AB21</f>
        <v>0</v>
      </c>
      <c r="T31" s="165">
        <f>'L1'!AC21</f>
        <v>0</v>
      </c>
      <c r="U31" s="165">
        <f>'L1'!AD21</f>
        <v>0</v>
      </c>
      <c r="V31" s="165">
        <f>'L1'!AE21</f>
        <v>3.9230769230769229</v>
      </c>
      <c r="W31" s="165">
        <f>'L1'!AF21</f>
        <v>0</v>
      </c>
      <c r="X31" s="165">
        <f>'L1'!AG21</f>
        <v>200.07692307692307</v>
      </c>
      <c r="Y31" s="165">
        <f>'L1'!AH21</f>
        <v>204</v>
      </c>
      <c r="Z31" s="165"/>
      <c r="AA31" s="165"/>
      <c r="AB31" s="165">
        <f>'L1'!AL21</f>
        <v>10</v>
      </c>
      <c r="AC31" s="165">
        <f>'L1'!AR21</f>
        <v>14.71153846153846</v>
      </c>
      <c r="AD31" s="165">
        <f>'L1'!AX21</f>
        <v>228.71153846153845</v>
      </c>
      <c r="AE31" s="163">
        <f>'L1'!BE21</f>
        <v>6</v>
      </c>
      <c r="AF31" s="166">
        <f>'L1'!BH21</f>
        <v>0</v>
      </c>
      <c r="AG31" s="166">
        <f>'L1'!BW21</f>
        <v>35.758000000000003</v>
      </c>
      <c r="AH31" s="166">
        <f>'L1'!BX21</f>
        <v>13.25</v>
      </c>
      <c r="AI31" s="166">
        <f>'L1'!BY21</f>
        <v>0</v>
      </c>
      <c r="AJ31" s="166">
        <f>'L1'!BV21</f>
        <v>0</v>
      </c>
      <c r="AK31" s="166">
        <f>'L1'!BZ21</f>
        <v>102</v>
      </c>
      <c r="AL31" s="166">
        <f>'L1'!CA21</f>
        <v>0</v>
      </c>
      <c r="AM31" s="166">
        <f>'L1'!CB21</f>
        <v>5.67</v>
      </c>
      <c r="AN31" s="166">
        <f>'L1'!CC21</f>
        <v>1</v>
      </c>
      <c r="AO31" s="166">
        <f>'L1'!CD21</f>
        <v>175.05</v>
      </c>
      <c r="AP31" s="161">
        <f>'L1'!CE21</f>
        <v>175</v>
      </c>
      <c r="AQ31" s="167">
        <f>'L1'!CF21</f>
        <v>200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182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'L1'!A22</f>
        <v>11</v>
      </c>
      <c r="B34" s="161" t="str">
        <f>'L1'!B22</f>
        <v>ID1589</v>
      </c>
      <c r="C34" s="187" t="str">
        <f>'L1'!D22</f>
        <v>រាម សុខអីម</v>
      </c>
      <c r="D34" s="162">
        <f>'L1'!H22</f>
        <v>44978</v>
      </c>
      <c r="E34" s="163">
        <f>'L1'!I22</f>
        <v>204</v>
      </c>
      <c r="F34" s="163">
        <f>'L1'!J22</f>
        <v>26</v>
      </c>
      <c r="G34" s="161">
        <f>'L1'!K22</f>
        <v>0</v>
      </c>
      <c r="H34" s="161">
        <f>'L1'!L22</f>
        <v>0</v>
      </c>
      <c r="I34" s="161">
        <f>'L1'!M22</f>
        <v>0</v>
      </c>
      <c r="J34" s="161">
        <f>'L1'!N22</f>
        <v>26</v>
      </c>
      <c r="K34" s="161">
        <f>'L1'!P22</f>
        <v>0</v>
      </c>
      <c r="L34" s="161">
        <f>'L1'!Q22</f>
        <v>0</v>
      </c>
      <c r="M34" s="161">
        <f>'L1'!R22</f>
        <v>0</v>
      </c>
      <c r="N34" s="161">
        <f>'L1'!S22</f>
        <v>0</v>
      </c>
      <c r="O34" s="164">
        <f>'L1'!T22</f>
        <v>0</v>
      </c>
      <c r="P34" s="164">
        <f>'L1'!U22</f>
        <v>0</v>
      </c>
      <c r="Q34" s="165">
        <f>'L1'!W22</f>
        <v>0</v>
      </c>
      <c r="R34" s="165">
        <f>'L1'!X22</f>
        <v>0</v>
      </c>
      <c r="S34" s="165">
        <f>'L1'!AB22</f>
        <v>0</v>
      </c>
      <c r="T34" s="165">
        <f>'L1'!AC22</f>
        <v>0</v>
      </c>
      <c r="U34" s="165">
        <f>'L1'!AD22</f>
        <v>0</v>
      </c>
      <c r="V34" s="165">
        <f>'L1'!AE22</f>
        <v>0</v>
      </c>
      <c r="W34" s="165">
        <f>'L1'!AF22</f>
        <v>0</v>
      </c>
      <c r="X34" s="165">
        <f>'L1'!AG22</f>
        <v>204</v>
      </c>
      <c r="Y34" s="165">
        <f>'L1'!AH22</f>
        <v>204</v>
      </c>
      <c r="Z34" s="165"/>
      <c r="AA34" s="165"/>
      <c r="AB34" s="165">
        <f>'L1'!AL22</f>
        <v>10</v>
      </c>
      <c r="AC34" s="165">
        <f>'L1'!AR22</f>
        <v>14.999999999999998</v>
      </c>
      <c r="AD34" s="165">
        <f>'L1'!AX22</f>
        <v>229</v>
      </c>
      <c r="AE34" s="163">
        <f>'L1'!BE22</f>
        <v>6</v>
      </c>
      <c r="AF34" s="166">
        <f>'L1'!BH22</f>
        <v>0</v>
      </c>
      <c r="AG34" s="166">
        <f>'L1'!BW22</f>
        <v>34.481000000000002</v>
      </c>
      <c r="AH34" s="166">
        <f>'L1'!BX22</f>
        <v>13.5</v>
      </c>
      <c r="AI34" s="166">
        <f>'L1'!BY22</f>
        <v>0</v>
      </c>
      <c r="AJ34" s="166">
        <f>'L1'!BV22</f>
        <v>0</v>
      </c>
      <c r="AK34" s="166">
        <f>'L1'!BZ22</f>
        <v>102</v>
      </c>
      <c r="AL34" s="166">
        <f>'L1'!CA22</f>
        <v>0</v>
      </c>
      <c r="AM34" s="166">
        <f>'L1'!CB22</f>
        <v>5.65</v>
      </c>
      <c r="AN34" s="166">
        <f>'L1'!CC22</f>
        <v>1</v>
      </c>
      <c r="AO34" s="166">
        <f>'L1'!CD22</f>
        <v>174.33</v>
      </c>
      <c r="AP34" s="161">
        <f>'L1'!CE22</f>
        <v>174</v>
      </c>
      <c r="AQ34" s="167">
        <f>'L1'!CF22</f>
        <v>1300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182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'L1'!A23</f>
        <v>12</v>
      </c>
      <c r="B37" s="161" t="str">
        <f>'L1'!B23</f>
        <v>ID1590</v>
      </c>
      <c r="C37" s="187" t="str">
        <f>'L1'!D23</f>
        <v>អុល ពិសី</v>
      </c>
      <c r="D37" s="162">
        <f>'L1'!H23</f>
        <v>44998</v>
      </c>
      <c r="E37" s="163">
        <f>'L1'!I23</f>
        <v>204</v>
      </c>
      <c r="F37" s="163">
        <f>'L1'!J23</f>
        <v>26</v>
      </c>
      <c r="G37" s="161">
        <f>'L1'!K23</f>
        <v>1</v>
      </c>
      <c r="H37" s="161">
        <f>'L1'!L23</f>
        <v>0</v>
      </c>
      <c r="I37" s="161">
        <f>'L1'!M23</f>
        <v>0</v>
      </c>
      <c r="J37" s="161">
        <f>'L1'!N23</f>
        <v>25</v>
      </c>
      <c r="K37" s="161">
        <f>'L1'!P23</f>
        <v>0</v>
      </c>
      <c r="L37" s="161">
        <f>'L1'!Q23</f>
        <v>0</v>
      </c>
      <c r="M37" s="161">
        <f>'L1'!R23</f>
        <v>0</v>
      </c>
      <c r="N37" s="161">
        <f>'L1'!S23</f>
        <v>0</v>
      </c>
      <c r="O37" s="164">
        <f>'L1'!T23</f>
        <v>0</v>
      </c>
      <c r="P37" s="164">
        <f>'L1'!U23</f>
        <v>0</v>
      </c>
      <c r="Q37" s="165">
        <f>'L1'!W23</f>
        <v>0</v>
      </c>
      <c r="R37" s="165">
        <f>'L1'!X23</f>
        <v>0</v>
      </c>
      <c r="S37" s="165">
        <f>'L1'!AB23</f>
        <v>0</v>
      </c>
      <c r="T37" s="165">
        <f>'L1'!AC23</f>
        <v>0</v>
      </c>
      <c r="U37" s="165">
        <f>'L1'!AD23</f>
        <v>0</v>
      </c>
      <c r="V37" s="165">
        <f>'L1'!AE23</f>
        <v>0</v>
      </c>
      <c r="W37" s="165">
        <f>'L1'!AF23</f>
        <v>0</v>
      </c>
      <c r="X37" s="165">
        <f>'L1'!AG23</f>
        <v>196.15384615384613</v>
      </c>
      <c r="Y37" s="165">
        <f>'L1'!AH23</f>
        <v>196.15384615384613</v>
      </c>
      <c r="Z37" s="165"/>
      <c r="AA37" s="165"/>
      <c r="AB37" s="165">
        <f>'L1'!AL23</f>
        <v>10</v>
      </c>
      <c r="AC37" s="165">
        <f>'L1'!AR23</f>
        <v>14.423076923076922</v>
      </c>
      <c r="AD37" s="165">
        <f>'L1'!AX23</f>
        <v>220.57692307692307</v>
      </c>
      <c r="AE37" s="163">
        <f>'L1'!BE23</f>
        <v>6</v>
      </c>
      <c r="AF37" s="166">
        <f>'L1'!BH23</f>
        <v>0</v>
      </c>
      <c r="AG37" s="166">
        <f>'L1'!BW23</f>
        <v>0</v>
      </c>
      <c r="AH37" s="166">
        <f>'L1'!BX23</f>
        <v>13</v>
      </c>
      <c r="AI37" s="166">
        <f>'L1'!BY23</f>
        <v>0</v>
      </c>
      <c r="AJ37" s="166">
        <f>'L1'!BV23</f>
        <v>0</v>
      </c>
      <c r="AK37" s="166">
        <f>'L1'!BZ23</f>
        <v>102</v>
      </c>
      <c r="AL37" s="166">
        <f>'L1'!CA23</f>
        <v>0</v>
      </c>
      <c r="AM37" s="166">
        <f>'L1'!CB23</f>
        <v>4.79</v>
      </c>
      <c r="AN37" s="166">
        <f>'L1'!CC23</f>
        <v>1</v>
      </c>
      <c r="AO37" s="166">
        <f>'L1'!CD23</f>
        <v>131.79</v>
      </c>
      <c r="AP37" s="161">
        <f>'L1'!CE23</f>
        <v>131</v>
      </c>
      <c r="AQ37" s="167">
        <f>'L1'!CF23</f>
        <v>3200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182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'L1'!A24</f>
        <v>13</v>
      </c>
      <c r="B40" s="161" t="str">
        <f>'L1'!B24</f>
        <v>ID1592</v>
      </c>
      <c r="C40" s="187" t="str">
        <f>'L1'!D24</f>
        <v>សំ ចន្ថា</v>
      </c>
      <c r="D40" s="162">
        <f>'L1'!H24</f>
        <v>45001</v>
      </c>
      <c r="E40" s="163">
        <f>'L1'!I24</f>
        <v>204</v>
      </c>
      <c r="F40" s="163">
        <f>'L1'!J24</f>
        <v>26</v>
      </c>
      <c r="G40" s="161">
        <f>'L1'!K24</f>
        <v>0</v>
      </c>
      <c r="H40" s="161">
        <f>'L1'!L24</f>
        <v>0</v>
      </c>
      <c r="I40" s="161">
        <f>'L1'!M24</f>
        <v>0</v>
      </c>
      <c r="J40" s="161">
        <f>'L1'!N24</f>
        <v>26</v>
      </c>
      <c r="K40" s="161">
        <f>'L1'!P24</f>
        <v>0</v>
      </c>
      <c r="L40" s="161">
        <f>'L1'!Q24</f>
        <v>0</v>
      </c>
      <c r="M40" s="161">
        <f>'L1'!R24</f>
        <v>0</v>
      </c>
      <c r="N40" s="161">
        <f>'L1'!S24</f>
        <v>0</v>
      </c>
      <c r="O40" s="164">
        <f>'L1'!T24</f>
        <v>0</v>
      </c>
      <c r="P40" s="164">
        <f>'L1'!U24</f>
        <v>0</v>
      </c>
      <c r="Q40" s="165">
        <f>'L1'!W24</f>
        <v>0</v>
      </c>
      <c r="R40" s="165">
        <f>'L1'!X24</f>
        <v>0</v>
      </c>
      <c r="S40" s="165">
        <f>'L1'!AB24</f>
        <v>0</v>
      </c>
      <c r="T40" s="165">
        <f>'L1'!AC24</f>
        <v>0</v>
      </c>
      <c r="U40" s="165">
        <f>'L1'!AD24</f>
        <v>0</v>
      </c>
      <c r="V40" s="165">
        <f>'L1'!AE24</f>
        <v>0</v>
      </c>
      <c r="W40" s="165">
        <f>'L1'!AF24</f>
        <v>0</v>
      </c>
      <c r="X40" s="165">
        <f>'L1'!AG24</f>
        <v>204</v>
      </c>
      <c r="Y40" s="165">
        <f>'L1'!AH24</f>
        <v>204</v>
      </c>
      <c r="Z40" s="165"/>
      <c r="AA40" s="165"/>
      <c r="AB40" s="165">
        <f>'L1'!AL24</f>
        <v>10</v>
      </c>
      <c r="AC40" s="165">
        <f>'L1'!AR24</f>
        <v>14.999999999999998</v>
      </c>
      <c r="AD40" s="165">
        <f>'L1'!AX24</f>
        <v>229</v>
      </c>
      <c r="AE40" s="163">
        <f>'L1'!BE24</f>
        <v>6</v>
      </c>
      <c r="AF40" s="166">
        <f>'L1'!BH24</f>
        <v>164</v>
      </c>
      <c r="AG40" s="166">
        <f>'L1'!BW24</f>
        <v>0</v>
      </c>
      <c r="AH40" s="166">
        <f>'L1'!BX24</f>
        <v>13.5</v>
      </c>
      <c r="AI40" s="166">
        <f>'L1'!BY24</f>
        <v>0</v>
      </c>
      <c r="AJ40" s="166">
        <f>'L1'!BV24</f>
        <v>0</v>
      </c>
      <c r="AK40" s="166">
        <f>'L1'!BZ24</f>
        <v>184</v>
      </c>
      <c r="AL40" s="166">
        <f>'L1'!CA24</f>
        <v>0</v>
      </c>
      <c r="AM40" s="166">
        <f>'L1'!CB24</f>
        <v>5.83</v>
      </c>
      <c r="AN40" s="166">
        <f>'L1'!CC24</f>
        <v>1</v>
      </c>
      <c r="AO40" s="166">
        <f>'L1'!CD24</f>
        <v>221.67</v>
      </c>
      <c r="AP40" s="161">
        <f>'L1'!CE24</f>
        <v>221</v>
      </c>
      <c r="AQ40" s="167">
        <f>'L1'!CF24</f>
        <v>2700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182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'L1'!A25</f>
        <v>14</v>
      </c>
      <c r="B43" s="161" t="str">
        <f>'L1'!B25</f>
        <v>ID1595</v>
      </c>
      <c r="C43" s="187" t="str">
        <f>'L1'!D25</f>
        <v>មឿង ស្រីតូច</v>
      </c>
      <c r="D43" s="162">
        <f>'L1'!H25</f>
        <v>45001</v>
      </c>
      <c r="E43" s="163">
        <f>'L1'!I25</f>
        <v>204</v>
      </c>
      <c r="F43" s="163">
        <f>'L1'!J25</f>
        <v>26</v>
      </c>
      <c r="G43" s="161">
        <f>'L1'!K25</f>
        <v>0</v>
      </c>
      <c r="H43" s="161">
        <f>'L1'!L25</f>
        <v>0</v>
      </c>
      <c r="I43" s="161">
        <f>'L1'!M25</f>
        <v>0</v>
      </c>
      <c r="J43" s="161">
        <f>'L1'!N25</f>
        <v>26</v>
      </c>
      <c r="K43" s="161">
        <f>'L1'!P25</f>
        <v>0</v>
      </c>
      <c r="L43" s="161">
        <f>'L1'!Q25</f>
        <v>0</v>
      </c>
      <c r="M43" s="161">
        <f>'L1'!R25</f>
        <v>0</v>
      </c>
      <c r="N43" s="161">
        <f>'L1'!S25</f>
        <v>0</v>
      </c>
      <c r="O43" s="164">
        <f>'L1'!T25</f>
        <v>0</v>
      </c>
      <c r="P43" s="164">
        <f>'L1'!U25</f>
        <v>0</v>
      </c>
      <c r="Q43" s="165">
        <f>'L1'!W25</f>
        <v>0</v>
      </c>
      <c r="R43" s="165">
        <f>'L1'!X25</f>
        <v>0</v>
      </c>
      <c r="S43" s="165">
        <f>'L1'!AB25</f>
        <v>0</v>
      </c>
      <c r="T43" s="165">
        <f>'L1'!AC25</f>
        <v>0</v>
      </c>
      <c r="U43" s="165">
        <f>'L1'!AD25</f>
        <v>0</v>
      </c>
      <c r="V43" s="165">
        <f>'L1'!AE25</f>
        <v>0</v>
      </c>
      <c r="W43" s="165">
        <f>'L1'!AF25</f>
        <v>0</v>
      </c>
      <c r="X43" s="165">
        <f>'L1'!AG25</f>
        <v>204</v>
      </c>
      <c r="Y43" s="165">
        <f>'L1'!AH25</f>
        <v>204</v>
      </c>
      <c r="Z43" s="165"/>
      <c r="AA43" s="165"/>
      <c r="AB43" s="165">
        <f>'L1'!AL25</f>
        <v>10</v>
      </c>
      <c r="AC43" s="165">
        <f>'L1'!AR25</f>
        <v>14.999999999999998</v>
      </c>
      <c r="AD43" s="165">
        <f>'L1'!AX25</f>
        <v>229</v>
      </c>
      <c r="AE43" s="163">
        <f>'L1'!BE25</f>
        <v>6</v>
      </c>
      <c r="AF43" s="166">
        <f>'L1'!BH25</f>
        <v>32</v>
      </c>
      <c r="AG43" s="166">
        <f>'L1'!BW25</f>
        <v>0</v>
      </c>
      <c r="AH43" s="166">
        <f>'L1'!BX25</f>
        <v>13.5</v>
      </c>
      <c r="AI43" s="166">
        <f>'L1'!BY25</f>
        <v>0</v>
      </c>
      <c r="AJ43" s="166">
        <f>'L1'!BV25</f>
        <v>0</v>
      </c>
      <c r="AK43" s="166">
        <f>'L1'!BZ25</f>
        <v>102</v>
      </c>
      <c r="AL43" s="166">
        <f>'L1'!CA25</f>
        <v>0</v>
      </c>
      <c r="AM43" s="166">
        <f>'L1'!CB25</f>
        <v>5.61</v>
      </c>
      <c r="AN43" s="166">
        <f>'L1'!CC25</f>
        <v>1</v>
      </c>
      <c r="AO43" s="166">
        <f>'L1'!CD25</f>
        <v>171.89</v>
      </c>
      <c r="AP43" s="161">
        <f>'L1'!CE25</f>
        <v>171</v>
      </c>
      <c r="AQ43" s="167">
        <f>'L1'!CF25</f>
        <v>3600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182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'L1'!A26</f>
        <v>15</v>
      </c>
      <c r="B46" s="161" t="str">
        <f>'L1'!B26</f>
        <v>ID1599</v>
      </c>
      <c r="C46" s="187" t="str">
        <f>'L1'!D26</f>
        <v>យ៉ា ចាន់ថា</v>
      </c>
      <c r="D46" s="162">
        <f>'L1'!H26</f>
        <v>45001</v>
      </c>
      <c r="E46" s="163">
        <f>'L1'!I26</f>
        <v>204</v>
      </c>
      <c r="F46" s="163">
        <f>'L1'!J26</f>
        <v>26</v>
      </c>
      <c r="G46" s="161">
        <f>'L1'!K26</f>
        <v>0.5</v>
      </c>
      <c r="H46" s="161">
        <f>'L1'!L26</f>
        <v>0</v>
      </c>
      <c r="I46" s="161">
        <f>'L1'!M26</f>
        <v>0</v>
      </c>
      <c r="J46" s="161">
        <f>'L1'!N26</f>
        <v>24.5</v>
      </c>
      <c r="K46" s="161">
        <f>'L1'!P26</f>
        <v>0</v>
      </c>
      <c r="L46" s="161">
        <f>'L1'!Q26</f>
        <v>0</v>
      </c>
      <c r="M46" s="161" t="str">
        <f>'L1'!R26</f>
        <v>1</v>
      </c>
      <c r="N46" s="161">
        <f>'L1'!S26</f>
        <v>0</v>
      </c>
      <c r="O46" s="164">
        <f>'L1'!T26</f>
        <v>0</v>
      </c>
      <c r="P46" s="164">
        <f>'L1'!U26</f>
        <v>0</v>
      </c>
      <c r="Q46" s="165">
        <f>'L1'!W26</f>
        <v>0</v>
      </c>
      <c r="R46" s="165">
        <f>'L1'!X26</f>
        <v>0</v>
      </c>
      <c r="S46" s="165">
        <f>'L1'!AB26</f>
        <v>0</v>
      </c>
      <c r="T46" s="165">
        <f>'L1'!AC26</f>
        <v>0</v>
      </c>
      <c r="U46" s="165">
        <f>'L1'!AD26</f>
        <v>0</v>
      </c>
      <c r="V46" s="165">
        <f>'L1'!AE26</f>
        <v>7.8461538461538458</v>
      </c>
      <c r="W46" s="165">
        <f>'L1'!AF26</f>
        <v>0</v>
      </c>
      <c r="X46" s="165">
        <f>'L1'!AG26</f>
        <v>192.23076923076923</v>
      </c>
      <c r="Y46" s="165">
        <f>'L1'!AH26</f>
        <v>200.07692307692307</v>
      </c>
      <c r="Z46" s="165"/>
      <c r="AA46" s="165"/>
      <c r="AB46" s="165">
        <f>'L1'!AL26</f>
        <v>10</v>
      </c>
      <c r="AC46" s="165">
        <f>'L1'!AR26</f>
        <v>14.71153846153846</v>
      </c>
      <c r="AD46" s="165">
        <f>'L1'!AX26</f>
        <v>224.78846153846152</v>
      </c>
      <c r="AE46" s="163">
        <f>'L1'!BE26</f>
        <v>6</v>
      </c>
      <c r="AF46" s="166">
        <f>'L1'!BH26</f>
        <v>32</v>
      </c>
      <c r="AG46" s="166">
        <f>'L1'!BW26</f>
        <v>0</v>
      </c>
      <c r="AH46" s="166">
        <f>'L1'!BX26</f>
        <v>12.75</v>
      </c>
      <c r="AI46" s="166">
        <f>'L1'!BY26</f>
        <v>0</v>
      </c>
      <c r="AJ46" s="166">
        <f>'L1'!BV26</f>
        <v>0</v>
      </c>
      <c r="AK46" s="166">
        <f>'L1'!BZ26</f>
        <v>102</v>
      </c>
      <c r="AL46" s="166">
        <f>'L1'!CA26</f>
        <v>0</v>
      </c>
      <c r="AM46" s="166">
        <f>'L1'!CB26</f>
        <v>5.51</v>
      </c>
      <c r="AN46" s="166">
        <f>'L1'!CC26</f>
        <v>1</v>
      </c>
      <c r="AO46" s="166">
        <f>'L1'!CD26</f>
        <v>167.03</v>
      </c>
      <c r="AP46" s="161">
        <f>'L1'!CE26</f>
        <v>167</v>
      </c>
      <c r="AQ46" s="167">
        <f>'L1'!CF26</f>
        <v>100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182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'L1'!A27</f>
        <v>16</v>
      </c>
      <c r="B49" s="161" t="str">
        <f>'L1'!B27</f>
        <v>ID1600</v>
      </c>
      <c r="C49" s="187" t="str">
        <f>'L1'!D27</f>
        <v>ទិត ចែម</v>
      </c>
      <c r="D49" s="162">
        <f>'L1'!H27</f>
        <v>45001</v>
      </c>
      <c r="E49" s="163">
        <f>'L1'!I27</f>
        <v>204</v>
      </c>
      <c r="F49" s="163">
        <f>'L1'!J27</f>
        <v>26</v>
      </c>
      <c r="G49" s="161">
        <f>'L1'!K27</f>
        <v>3</v>
      </c>
      <c r="H49" s="161">
        <f>'L1'!L27</f>
        <v>0</v>
      </c>
      <c r="I49" s="161">
        <f>'L1'!M27</f>
        <v>0</v>
      </c>
      <c r="J49" s="161">
        <f>'L1'!N27</f>
        <v>19.5</v>
      </c>
      <c r="K49" s="161">
        <f>'L1'!P27</f>
        <v>0</v>
      </c>
      <c r="L49" s="161">
        <f>'L1'!Q27</f>
        <v>0</v>
      </c>
      <c r="M49" s="161" t="str">
        <f>'L1'!R27</f>
        <v>3.5</v>
      </c>
      <c r="N49" s="161">
        <f>'L1'!S27</f>
        <v>0</v>
      </c>
      <c r="O49" s="164">
        <f>'L1'!T27</f>
        <v>0</v>
      </c>
      <c r="P49" s="164">
        <f>'L1'!U27</f>
        <v>0</v>
      </c>
      <c r="Q49" s="165">
        <f>'L1'!W27</f>
        <v>0</v>
      </c>
      <c r="R49" s="165">
        <f>'L1'!X27</f>
        <v>0</v>
      </c>
      <c r="S49" s="165">
        <f>'L1'!AB27</f>
        <v>0</v>
      </c>
      <c r="T49" s="165">
        <f>'L1'!AC27</f>
        <v>0</v>
      </c>
      <c r="U49" s="165">
        <f>'L1'!AD27</f>
        <v>0</v>
      </c>
      <c r="V49" s="165">
        <f>'L1'!AE27</f>
        <v>27.46153846153846</v>
      </c>
      <c r="W49" s="165">
        <f>'L1'!AF27</f>
        <v>0</v>
      </c>
      <c r="X49" s="165">
        <f>'L1'!AG27</f>
        <v>153</v>
      </c>
      <c r="Y49" s="165">
        <f>'L1'!AH27</f>
        <v>180.46153846153845</v>
      </c>
      <c r="Z49" s="165"/>
      <c r="AA49" s="165"/>
      <c r="AB49" s="165">
        <f>'L1'!AL27</f>
        <v>10</v>
      </c>
      <c r="AC49" s="165">
        <f>'L1'!AR27</f>
        <v>11.249999999999998</v>
      </c>
      <c r="AD49" s="165">
        <f>'L1'!AX27</f>
        <v>201.71153846153845</v>
      </c>
      <c r="AE49" s="163">
        <f>'L1'!BE27</f>
        <v>6</v>
      </c>
      <c r="AF49" s="166">
        <f>'L1'!BH27</f>
        <v>12</v>
      </c>
      <c r="AG49" s="166">
        <f>'L1'!BW27</f>
        <v>0</v>
      </c>
      <c r="AH49" s="166">
        <f>'L1'!BX27</f>
        <v>10.25</v>
      </c>
      <c r="AI49" s="166">
        <f>'L1'!BY27</f>
        <v>0</v>
      </c>
      <c r="AJ49" s="166">
        <f>'L1'!BV27</f>
        <v>0</v>
      </c>
      <c r="AK49" s="166">
        <f>'L1'!BZ27</f>
        <v>78.459999999999994</v>
      </c>
      <c r="AL49" s="166">
        <f>'L1'!CA27</f>
        <v>0</v>
      </c>
      <c r="AM49" s="166">
        <f>'L1'!CB27</f>
        <v>4.59</v>
      </c>
      <c r="AN49" s="166">
        <f>'L1'!CC27</f>
        <v>1</v>
      </c>
      <c r="AO49" s="166">
        <f>'L1'!CD27</f>
        <v>145.91</v>
      </c>
      <c r="AP49" s="161">
        <f>'L1'!CE27</f>
        <v>145</v>
      </c>
      <c r="AQ49" s="167">
        <f>'L1'!CF27</f>
        <v>3600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182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'L1'!A28</f>
        <v>17</v>
      </c>
      <c r="B52" s="161" t="str">
        <f>'L1'!B28</f>
        <v>ID1602</v>
      </c>
      <c r="C52" s="187" t="str">
        <f>'L1'!D28</f>
        <v>អ៊ឹង ស្រីរស់</v>
      </c>
      <c r="D52" s="162">
        <f>'L1'!H28</f>
        <v>45001</v>
      </c>
      <c r="E52" s="163">
        <f>'L1'!I28</f>
        <v>204</v>
      </c>
      <c r="F52" s="163">
        <f>'L1'!J28</f>
        <v>26</v>
      </c>
      <c r="G52" s="161">
        <f>'L1'!K28</f>
        <v>2</v>
      </c>
      <c r="H52" s="161">
        <f>'L1'!L28</f>
        <v>0</v>
      </c>
      <c r="I52" s="161">
        <f>'L1'!M28</f>
        <v>0</v>
      </c>
      <c r="J52" s="161">
        <f>'L1'!N28</f>
        <v>22.5</v>
      </c>
      <c r="K52" s="161">
        <f>'L1'!P28</f>
        <v>0</v>
      </c>
      <c r="L52" s="161">
        <f>'L1'!Q28</f>
        <v>0</v>
      </c>
      <c r="M52" s="161" t="str">
        <f>'L1'!R28</f>
        <v>1.5</v>
      </c>
      <c r="N52" s="161">
        <f>'L1'!S28</f>
        <v>0</v>
      </c>
      <c r="O52" s="164">
        <f>'L1'!T28</f>
        <v>0</v>
      </c>
      <c r="P52" s="164">
        <f>'L1'!U28</f>
        <v>0</v>
      </c>
      <c r="Q52" s="165">
        <f>'L1'!W28</f>
        <v>0</v>
      </c>
      <c r="R52" s="165">
        <f>'L1'!X28</f>
        <v>0</v>
      </c>
      <c r="S52" s="165">
        <f>'L1'!AB28</f>
        <v>0</v>
      </c>
      <c r="T52" s="165">
        <f>'L1'!AC28</f>
        <v>0</v>
      </c>
      <c r="U52" s="165">
        <f>'L1'!AD28</f>
        <v>0</v>
      </c>
      <c r="V52" s="165">
        <f>'L1'!AE28</f>
        <v>11.769230769230768</v>
      </c>
      <c r="W52" s="165">
        <f>'L1'!AF28</f>
        <v>0</v>
      </c>
      <c r="X52" s="165">
        <f>'L1'!AG28</f>
        <v>176.53846153846152</v>
      </c>
      <c r="Y52" s="165">
        <f>'L1'!AH28</f>
        <v>188.30769230769229</v>
      </c>
      <c r="Z52" s="165"/>
      <c r="AA52" s="165"/>
      <c r="AB52" s="165">
        <f>'L1'!AL28</f>
        <v>10</v>
      </c>
      <c r="AC52" s="165">
        <f>'L1'!AR28</f>
        <v>12.98076923076923</v>
      </c>
      <c r="AD52" s="165">
        <f>'L1'!AX28</f>
        <v>211.28846153846152</v>
      </c>
      <c r="AE52" s="163">
        <f>'L1'!BE28</f>
        <v>6</v>
      </c>
      <c r="AF52" s="166">
        <f>'L1'!BH28</f>
        <v>32</v>
      </c>
      <c r="AG52" s="166">
        <f>'L1'!BW28</f>
        <v>0</v>
      </c>
      <c r="AH52" s="166">
        <f>'L1'!BX28</f>
        <v>11.75</v>
      </c>
      <c r="AI52" s="166">
        <f>'L1'!BY28</f>
        <v>0</v>
      </c>
      <c r="AJ52" s="166">
        <f>'L1'!BV28</f>
        <v>0</v>
      </c>
      <c r="AK52" s="166">
        <f>'L1'!BZ28</f>
        <v>94.15</v>
      </c>
      <c r="AL52" s="166">
        <f>'L1'!CA28</f>
        <v>0</v>
      </c>
      <c r="AM52" s="166">
        <f>'L1'!CB28</f>
        <v>5.22</v>
      </c>
      <c r="AN52" s="166">
        <f>'L1'!CC28</f>
        <v>1</v>
      </c>
      <c r="AO52" s="166">
        <f>'L1'!CD28</f>
        <v>160.66999999999999</v>
      </c>
      <c r="AP52" s="161">
        <f>'L1'!CE28</f>
        <v>160</v>
      </c>
      <c r="AQ52" s="167">
        <f>'L1'!CF28</f>
        <v>2700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182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'L1'!A29</f>
        <v>18</v>
      </c>
      <c r="B55" s="161" t="str">
        <f>'L1'!B29</f>
        <v>ID1606</v>
      </c>
      <c r="C55" s="187" t="str">
        <f>'L1'!D29</f>
        <v>វង់ ចាន់នាង</v>
      </c>
      <c r="D55" s="162">
        <f>'L1'!H29</f>
        <v>45001</v>
      </c>
      <c r="E55" s="163">
        <f>'L1'!I29</f>
        <v>204</v>
      </c>
      <c r="F55" s="163">
        <f>'L1'!J29</f>
        <v>26</v>
      </c>
      <c r="G55" s="161">
        <f>'L1'!K29</f>
        <v>0</v>
      </c>
      <c r="H55" s="161">
        <f>'L1'!L29</f>
        <v>0</v>
      </c>
      <c r="I55" s="161">
        <f>'L1'!M29</f>
        <v>0</v>
      </c>
      <c r="J55" s="161">
        <f>'L1'!N29</f>
        <v>26</v>
      </c>
      <c r="K55" s="161">
        <f>'L1'!P29</f>
        <v>0</v>
      </c>
      <c r="L55" s="161">
        <f>'L1'!Q29</f>
        <v>0</v>
      </c>
      <c r="M55" s="161">
        <f>'L1'!R29</f>
        <v>0</v>
      </c>
      <c r="N55" s="161">
        <f>'L1'!S29</f>
        <v>0</v>
      </c>
      <c r="O55" s="164">
        <f>'L1'!T29</f>
        <v>0</v>
      </c>
      <c r="P55" s="164">
        <f>'L1'!U29</f>
        <v>0</v>
      </c>
      <c r="Q55" s="165">
        <f>'L1'!W29</f>
        <v>0</v>
      </c>
      <c r="R55" s="165">
        <f>'L1'!X29</f>
        <v>0</v>
      </c>
      <c r="S55" s="165">
        <f>'L1'!AB29</f>
        <v>0</v>
      </c>
      <c r="T55" s="165">
        <f>'L1'!AC29</f>
        <v>0</v>
      </c>
      <c r="U55" s="165">
        <f>'L1'!AD29</f>
        <v>0</v>
      </c>
      <c r="V55" s="165">
        <f>'L1'!AE29</f>
        <v>0</v>
      </c>
      <c r="W55" s="165">
        <f>'L1'!AF29</f>
        <v>0</v>
      </c>
      <c r="X55" s="165">
        <f>'L1'!AG29</f>
        <v>204</v>
      </c>
      <c r="Y55" s="165">
        <f>'L1'!AH29</f>
        <v>204</v>
      </c>
      <c r="Z55" s="165"/>
      <c r="AA55" s="165"/>
      <c r="AB55" s="165">
        <f>'L1'!AL29</f>
        <v>10</v>
      </c>
      <c r="AC55" s="165">
        <f>'L1'!AR29</f>
        <v>14.999999999999998</v>
      </c>
      <c r="AD55" s="165">
        <f>'L1'!AX29</f>
        <v>229</v>
      </c>
      <c r="AE55" s="163">
        <f>'L1'!BE29</f>
        <v>6</v>
      </c>
      <c r="AF55" s="166">
        <f>'L1'!BH29</f>
        <v>32</v>
      </c>
      <c r="AG55" s="166">
        <f>'L1'!BW29</f>
        <v>0</v>
      </c>
      <c r="AH55" s="166">
        <f>'L1'!BX29</f>
        <v>13.5</v>
      </c>
      <c r="AI55" s="166">
        <f>'L1'!BY29</f>
        <v>0</v>
      </c>
      <c r="AJ55" s="166">
        <f>'L1'!BV29</f>
        <v>0</v>
      </c>
      <c r="AK55" s="166">
        <f>'L1'!BZ29</f>
        <v>102</v>
      </c>
      <c r="AL55" s="166">
        <f>'L1'!CA29</f>
        <v>0</v>
      </c>
      <c r="AM55" s="166">
        <f>'L1'!CB29</f>
        <v>5.61</v>
      </c>
      <c r="AN55" s="166">
        <f>'L1'!CC29</f>
        <v>1</v>
      </c>
      <c r="AO55" s="166">
        <f>'L1'!CD29</f>
        <v>171.89</v>
      </c>
      <c r="AP55" s="161">
        <f>'L1'!CE29</f>
        <v>171</v>
      </c>
      <c r="AQ55" s="167">
        <f>'L1'!CF29</f>
        <v>3600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182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'L1'!A30</f>
        <v>19</v>
      </c>
      <c r="B58" s="161" t="str">
        <f>'L1'!B30</f>
        <v>ID1610</v>
      </c>
      <c r="C58" s="187" t="str">
        <f>'L1'!D30</f>
        <v>ឈិន សារី</v>
      </c>
      <c r="D58" s="162">
        <f>'L1'!H30</f>
        <v>45001</v>
      </c>
      <c r="E58" s="163">
        <f>'L1'!I30</f>
        <v>204</v>
      </c>
      <c r="F58" s="163">
        <f>'L1'!J30</f>
        <v>26</v>
      </c>
      <c r="G58" s="161">
        <f>'L1'!K30</f>
        <v>0</v>
      </c>
      <c r="H58" s="161">
        <f>'L1'!L30</f>
        <v>0</v>
      </c>
      <c r="I58" s="161">
        <f>'L1'!M30</f>
        <v>0</v>
      </c>
      <c r="J58" s="161">
        <f>'L1'!N30</f>
        <v>26</v>
      </c>
      <c r="K58" s="161">
        <f>'L1'!P30</f>
        <v>0</v>
      </c>
      <c r="L58" s="161">
        <f>'L1'!Q30</f>
        <v>0</v>
      </c>
      <c r="M58" s="161">
        <f>'L1'!R30</f>
        <v>0</v>
      </c>
      <c r="N58" s="161">
        <f>'L1'!S30</f>
        <v>0</v>
      </c>
      <c r="O58" s="164">
        <f>'L1'!T30</f>
        <v>0</v>
      </c>
      <c r="P58" s="164">
        <f>'L1'!U30</f>
        <v>0</v>
      </c>
      <c r="Q58" s="165">
        <f>'L1'!W30</f>
        <v>0</v>
      </c>
      <c r="R58" s="165">
        <f>'L1'!X30</f>
        <v>0</v>
      </c>
      <c r="S58" s="165">
        <f>'L1'!AB30</f>
        <v>0</v>
      </c>
      <c r="T58" s="165">
        <f>'L1'!AC30</f>
        <v>0</v>
      </c>
      <c r="U58" s="165">
        <f>'L1'!AD30</f>
        <v>0</v>
      </c>
      <c r="V58" s="165">
        <f>'L1'!AE30</f>
        <v>0</v>
      </c>
      <c r="W58" s="165">
        <f>'L1'!AF30</f>
        <v>0</v>
      </c>
      <c r="X58" s="165">
        <f>'L1'!AG30</f>
        <v>204</v>
      </c>
      <c r="Y58" s="165">
        <f>'L1'!AH30</f>
        <v>204</v>
      </c>
      <c r="Z58" s="165"/>
      <c r="AA58" s="165"/>
      <c r="AB58" s="165">
        <f>'L1'!AL30</f>
        <v>10</v>
      </c>
      <c r="AC58" s="165">
        <f>'L1'!AR30</f>
        <v>14.999999999999998</v>
      </c>
      <c r="AD58" s="165">
        <f>'L1'!AX30</f>
        <v>229</v>
      </c>
      <c r="AE58" s="163">
        <f>'L1'!BE30</f>
        <v>6</v>
      </c>
      <c r="AF58" s="166">
        <f>'L1'!BH30</f>
        <v>89</v>
      </c>
      <c r="AG58" s="166">
        <f>'L1'!BW30</f>
        <v>0</v>
      </c>
      <c r="AH58" s="166">
        <f>'L1'!BX30</f>
        <v>13.5</v>
      </c>
      <c r="AI58" s="166">
        <f>'L1'!BY30</f>
        <v>0</v>
      </c>
      <c r="AJ58" s="166">
        <f>'L1'!BV30</f>
        <v>0</v>
      </c>
      <c r="AK58" s="166">
        <f>'L1'!BZ30</f>
        <v>146.5</v>
      </c>
      <c r="AL58" s="166">
        <f>'L1'!CA30</f>
        <v>0</v>
      </c>
      <c r="AM58" s="166">
        <f>'L1'!CB30</f>
        <v>5.83</v>
      </c>
      <c r="AN58" s="166">
        <f>'L1'!CC30</f>
        <v>1</v>
      </c>
      <c r="AO58" s="166">
        <f>'L1'!CD30</f>
        <v>184.17</v>
      </c>
      <c r="AP58" s="161">
        <f>'L1'!CE30</f>
        <v>184</v>
      </c>
      <c r="AQ58" s="167">
        <f>'L1'!CF30</f>
        <v>700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182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'L1'!A31</f>
        <v>20</v>
      </c>
      <c r="B61" s="161" t="str">
        <f>'L1'!B31</f>
        <v>ID1621</v>
      </c>
      <c r="C61" s="187" t="str">
        <f>'L1'!D31</f>
        <v>ហ៊ន សាក់</v>
      </c>
      <c r="D61" s="162">
        <f>'L1'!H31</f>
        <v>45045</v>
      </c>
      <c r="E61" s="163">
        <f>'L1'!I31</f>
        <v>204</v>
      </c>
      <c r="F61" s="163">
        <f>'L1'!J31</f>
        <v>26</v>
      </c>
      <c r="G61" s="161">
        <f>'L1'!K31</f>
        <v>0</v>
      </c>
      <c r="H61" s="161">
        <f>'L1'!L31</f>
        <v>0</v>
      </c>
      <c r="I61" s="161">
        <f>'L1'!M31</f>
        <v>0</v>
      </c>
      <c r="J61" s="161">
        <f>'L1'!N31</f>
        <v>26</v>
      </c>
      <c r="K61" s="161">
        <f>'L1'!P31</f>
        <v>0</v>
      </c>
      <c r="L61" s="161">
        <f>'L1'!Q31</f>
        <v>0</v>
      </c>
      <c r="M61" s="161">
        <f>'L1'!R31</f>
        <v>0</v>
      </c>
      <c r="N61" s="161">
        <f>'L1'!S31</f>
        <v>0</v>
      </c>
      <c r="O61" s="164">
        <f>'L1'!T31</f>
        <v>0</v>
      </c>
      <c r="P61" s="164">
        <f>'L1'!U31</f>
        <v>0</v>
      </c>
      <c r="Q61" s="165">
        <f>'L1'!W31</f>
        <v>0</v>
      </c>
      <c r="R61" s="165">
        <f>'L1'!X31</f>
        <v>0</v>
      </c>
      <c r="S61" s="165">
        <f>'L1'!AB31</f>
        <v>0</v>
      </c>
      <c r="T61" s="165">
        <f>'L1'!AC31</f>
        <v>0</v>
      </c>
      <c r="U61" s="165">
        <f>'L1'!AD31</f>
        <v>0</v>
      </c>
      <c r="V61" s="165">
        <f>'L1'!AE31</f>
        <v>0</v>
      </c>
      <c r="W61" s="165">
        <f>'L1'!AF31</f>
        <v>0</v>
      </c>
      <c r="X61" s="165">
        <f>'L1'!AG31</f>
        <v>204</v>
      </c>
      <c r="Y61" s="165">
        <f>'L1'!AH31</f>
        <v>204</v>
      </c>
      <c r="Z61" s="165"/>
      <c r="AA61" s="165"/>
      <c r="AB61" s="165">
        <f>'L1'!AL31</f>
        <v>10</v>
      </c>
      <c r="AC61" s="165">
        <f>'L1'!AR31</f>
        <v>14.999999999999998</v>
      </c>
      <c r="AD61" s="165">
        <f>'L1'!AX31</f>
        <v>229</v>
      </c>
      <c r="AE61" s="163">
        <f>'L1'!BE31</f>
        <v>6</v>
      </c>
      <c r="AF61" s="166">
        <f>'L1'!BH31</f>
        <v>32</v>
      </c>
      <c r="AG61" s="166">
        <f>'L1'!BW31</f>
        <v>0</v>
      </c>
      <c r="AH61" s="166">
        <f>'L1'!BX31</f>
        <v>13.5</v>
      </c>
      <c r="AI61" s="166">
        <f>'L1'!BY31</f>
        <v>0</v>
      </c>
      <c r="AJ61" s="166">
        <f>'L1'!BV31</f>
        <v>0</v>
      </c>
      <c r="AK61" s="166">
        <f>'L1'!BZ31</f>
        <v>102</v>
      </c>
      <c r="AL61" s="166">
        <f>'L1'!CA31</f>
        <v>0</v>
      </c>
      <c r="AM61" s="166">
        <f>'L1'!CB31</f>
        <v>5.61</v>
      </c>
      <c r="AN61" s="166">
        <f>'L1'!CC31</f>
        <v>1</v>
      </c>
      <c r="AO61" s="166">
        <f>'L1'!CD31</f>
        <v>171.89</v>
      </c>
      <c r="AP61" s="161">
        <f>'L1'!CE31</f>
        <v>171</v>
      </c>
      <c r="AQ61" s="167">
        <f>'L1'!CF31</f>
        <v>3600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182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'L1'!A32</f>
        <v>21</v>
      </c>
      <c r="B64" s="161" t="str">
        <f>'L1'!B32</f>
        <v>ID1630</v>
      </c>
      <c r="C64" s="187" t="str">
        <f>'L1'!D32</f>
        <v>អ៊ឹម ធីតា</v>
      </c>
      <c r="D64" s="162">
        <f>'L1'!H32</f>
        <v>45045</v>
      </c>
      <c r="E64" s="163">
        <f>'L1'!I32</f>
        <v>204</v>
      </c>
      <c r="F64" s="163">
        <f>'L1'!J32</f>
        <v>26</v>
      </c>
      <c r="G64" s="161">
        <f>'L1'!K32</f>
        <v>2</v>
      </c>
      <c r="H64" s="161">
        <f>'L1'!L32</f>
        <v>0</v>
      </c>
      <c r="I64" s="161">
        <f>'L1'!M32</f>
        <v>0</v>
      </c>
      <c r="J64" s="161">
        <f>'L1'!N32</f>
        <v>24</v>
      </c>
      <c r="K64" s="161">
        <f>'L1'!P32</f>
        <v>0</v>
      </c>
      <c r="L64" s="161">
        <f>'L1'!Q32</f>
        <v>0</v>
      </c>
      <c r="M64" s="161">
        <f>'L1'!R32</f>
        <v>0</v>
      </c>
      <c r="N64" s="161">
        <f>'L1'!S32</f>
        <v>0</v>
      </c>
      <c r="O64" s="164">
        <f>'L1'!T32</f>
        <v>0</v>
      </c>
      <c r="P64" s="164">
        <f>'L1'!U32</f>
        <v>0</v>
      </c>
      <c r="Q64" s="165">
        <f>'L1'!W32</f>
        <v>0</v>
      </c>
      <c r="R64" s="165">
        <f>'L1'!X32</f>
        <v>0</v>
      </c>
      <c r="S64" s="165">
        <f>'L1'!AB32</f>
        <v>0</v>
      </c>
      <c r="T64" s="165">
        <f>'L1'!AC32</f>
        <v>0</v>
      </c>
      <c r="U64" s="165">
        <f>'L1'!AD32</f>
        <v>0</v>
      </c>
      <c r="V64" s="165">
        <f>'L1'!AE32</f>
        <v>0</v>
      </c>
      <c r="W64" s="165">
        <f>'L1'!AF32</f>
        <v>0</v>
      </c>
      <c r="X64" s="165">
        <f>'L1'!AG32</f>
        <v>188.30769230769229</v>
      </c>
      <c r="Y64" s="165">
        <f>'L1'!AH32</f>
        <v>188.30769230769229</v>
      </c>
      <c r="Z64" s="165"/>
      <c r="AA64" s="165"/>
      <c r="AB64" s="165">
        <f>'L1'!AL32</f>
        <v>10</v>
      </c>
      <c r="AC64" s="165">
        <f>'L1'!AR32</f>
        <v>13.846153846153845</v>
      </c>
      <c r="AD64" s="165">
        <f>'L1'!AX32</f>
        <v>212.15384615384613</v>
      </c>
      <c r="AE64" s="163">
        <f>'L1'!BE32</f>
        <v>6</v>
      </c>
      <c r="AF64" s="166">
        <f>'L1'!BH32</f>
        <v>32</v>
      </c>
      <c r="AG64" s="166">
        <f>'L1'!BW32</f>
        <v>0</v>
      </c>
      <c r="AH64" s="166">
        <f>'L1'!BX32</f>
        <v>12.5</v>
      </c>
      <c r="AI64" s="166">
        <f>'L1'!BY32</f>
        <v>0</v>
      </c>
      <c r="AJ64" s="166">
        <f>'L1'!BV32</f>
        <v>0</v>
      </c>
      <c r="AK64" s="166">
        <f>'L1'!BZ32</f>
        <v>86.31</v>
      </c>
      <c r="AL64" s="166">
        <f>'L1'!CA32</f>
        <v>0</v>
      </c>
      <c r="AM64" s="166">
        <f>'L1'!CB32</f>
        <v>5.25</v>
      </c>
      <c r="AN64" s="166">
        <f>'L1'!CC32</f>
        <v>1</v>
      </c>
      <c r="AO64" s="166">
        <f>'L1'!CD32</f>
        <v>170.09</v>
      </c>
      <c r="AP64" s="161">
        <f>'L1'!CE32</f>
        <v>170</v>
      </c>
      <c r="AQ64" s="167">
        <f>'L1'!CF32</f>
        <v>400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182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'L1'!A33</f>
        <v>22</v>
      </c>
      <c r="B67" s="161" t="str">
        <f>'L1'!B33</f>
        <v>ID1633</v>
      </c>
      <c r="C67" s="187" t="str">
        <f>'L1'!D33</f>
        <v>សាន ចន្ថា</v>
      </c>
      <c r="D67" s="162">
        <f>'L1'!H33</f>
        <v>45045</v>
      </c>
      <c r="E67" s="163">
        <f>'L1'!I33</f>
        <v>204</v>
      </c>
      <c r="F67" s="163">
        <f>'L1'!J33</f>
        <v>26</v>
      </c>
      <c r="G67" s="161">
        <f>'L1'!K33</f>
        <v>0</v>
      </c>
      <c r="H67" s="161">
        <f>'L1'!L33</f>
        <v>0</v>
      </c>
      <c r="I67" s="161">
        <f>'L1'!M33</f>
        <v>0</v>
      </c>
      <c r="J67" s="161">
        <f>'L1'!N33</f>
        <v>26</v>
      </c>
      <c r="K67" s="161">
        <f>'L1'!P33</f>
        <v>0</v>
      </c>
      <c r="L67" s="161">
        <f>'L1'!Q33</f>
        <v>0</v>
      </c>
      <c r="M67" s="161">
        <f>'L1'!R33</f>
        <v>0</v>
      </c>
      <c r="N67" s="161">
        <f>'L1'!S33</f>
        <v>0</v>
      </c>
      <c r="O67" s="164">
        <f>'L1'!T33</f>
        <v>0</v>
      </c>
      <c r="P67" s="164">
        <f>'L1'!U33</f>
        <v>0</v>
      </c>
      <c r="Q67" s="165">
        <f>'L1'!W33</f>
        <v>0</v>
      </c>
      <c r="R67" s="165">
        <f>'L1'!X33</f>
        <v>0</v>
      </c>
      <c r="S67" s="165">
        <f>'L1'!AB33</f>
        <v>0</v>
      </c>
      <c r="T67" s="165">
        <f>'L1'!AC33</f>
        <v>0</v>
      </c>
      <c r="U67" s="165">
        <f>'L1'!AD33</f>
        <v>0</v>
      </c>
      <c r="V67" s="165">
        <f>'L1'!AE33</f>
        <v>0</v>
      </c>
      <c r="W67" s="165">
        <f>'L1'!AF33</f>
        <v>0</v>
      </c>
      <c r="X67" s="165">
        <f>'L1'!AG33</f>
        <v>204</v>
      </c>
      <c r="Y67" s="165">
        <f>'L1'!AH33</f>
        <v>204</v>
      </c>
      <c r="Z67" s="165"/>
      <c r="AA67" s="165"/>
      <c r="AB67" s="165">
        <f>'L1'!AL33</f>
        <v>10</v>
      </c>
      <c r="AC67" s="165">
        <f>'L1'!AR33</f>
        <v>14.999999999999998</v>
      </c>
      <c r="AD67" s="165">
        <f>'L1'!AX33</f>
        <v>229</v>
      </c>
      <c r="AE67" s="163">
        <f>'L1'!BE33</f>
        <v>6</v>
      </c>
      <c r="AF67" s="166">
        <f>'L1'!BH33</f>
        <v>12</v>
      </c>
      <c r="AG67" s="166">
        <f>'L1'!BW33</f>
        <v>0</v>
      </c>
      <c r="AH67" s="166">
        <f>'L1'!BX33</f>
        <v>13.5</v>
      </c>
      <c r="AI67" s="166">
        <f>'L1'!BY33</f>
        <v>0</v>
      </c>
      <c r="AJ67" s="166">
        <f>'L1'!BV33</f>
        <v>0</v>
      </c>
      <c r="AK67" s="166">
        <f>'L1'!BZ33</f>
        <v>102</v>
      </c>
      <c r="AL67" s="166">
        <f>'L1'!CA33</f>
        <v>0</v>
      </c>
      <c r="AM67" s="166">
        <f>'L1'!CB33</f>
        <v>5.21</v>
      </c>
      <c r="AN67" s="166">
        <f>'L1'!CC33</f>
        <v>1</v>
      </c>
      <c r="AO67" s="166">
        <f>'L1'!CD33</f>
        <v>152.29</v>
      </c>
      <c r="AP67" s="161">
        <f>'L1'!CE33</f>
        <v>152</v>
      </c>
      <c r="AQ67" s="167">
        <f>'L1'!CF33</f>
        <v>1200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182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'L1'!A34</f>
        <v>23</v>
      </c>
      <c r="B70" s="161" t="str">
        <f>'L1'!B34</f>
        <v>ID1639</v>
      </c>
      <c r="C70" s="187" t="str">
        <f>'L1'!D34</f>
        <v>ឈឿន ស្រីយ៉ា</v>
      </c>
      <c r="D70" s="162">
        <f>'L1'!H34</f>
        <v>45045</v>
      </c>
      <c r="E70" s="163">
        <f>'L1'!I34</f>
        <v>204</v>
      </c>
      <c r="F70" s="163">
        <f>'L1'!J34</f>
        <v>26</v>
      </c>
      <c r="G70" s="161">
        <f>'L1'!K34</f>
        <v>0</v>
      </c>
      <c r="H70" s="161">
        <f>'L1'!L34</f>
        <v>0</v>
      </c>
      <c r="I70" s="161">
        <f>'L1'!M34</f>
        <v>0</v>
      </c>
      <c r="J70" s="161">
        <f>'L1'!N34</f>
        <v>24</v>
      </c>
      <c r="K70" s="161">
        <f>'L1'!P34</f>
        <v>0</v>
      </c>
      <c r="L70" s="161">
        <f>'L1'!Q34</f>
        <v>0</v>
      </c>
      <c r="M70" s="161" t="str">
        <f>'L1'!R34</f>
        <v>2</v>
      </c>
      <c r="N70" s="161">
        <f>'L1'!S34</f>
        <v>0</v>
      </c>
      <c r="O70" s="164">
        <f>'L1'!T34</f>
        <v>0</v>
      </c>
      <c r="P70" s="164">
        <f>'L1'!U34</f>
        <v>0</v>
      </c>
      <c r="Q70" s="165">
        <f>'L1'!W34</f>
        <v>0</v>
      </c>
      <c r="R70" s="165">
        <f>'L1'!X34</f>
        <v>0</v>
      </c>
      <c r="S70" s="165">
        <f>'L1'!AB34</f>
        <v>0</v>
      </c>
      <c r="T70" s="165">
        <f>'L1'!AC34</f>
        <v>0</v>
      </c>
      <c r="U70" s="165">
        <f>'L1'!AD34</f>
        <v>0</v>
      </c>
      <c r="V70" s="165">
        <f>'L1'!AE34</f>
        <v>15.692307692307692</v>
      </c>
      <c r="W70" s="165">
        <f>'L1'!AF34</f>
        <v>0</v>
      </c>
      <c r="X70" s="165">
        <f>'L1'!AG34</f>
        <v>188.30769230769229</v>
      </c>
      <c r="Y70" s="165">
        <f>'L1'!AH34</f>
        <v>203.99999999999997</v>
      </c>
      <c r="Z70" s="165"/>
      <c r="AA70" s="165"/>
      <c r="AB70" s="165">
        <f>'L1'!AL34</f>
        <v>10</v>
      </c>
      <c r="AC70" s="165">
        <f>'L1'!AR34</f>
        <v>13.846153846153845</v>
      </c>
      <c r="AD70" s="165">
        <f>'L1'!AX34</f>
        <v>227.84615384615381</v>
      </c>
      <c r="AE70" s="163">
        <f>'L1'!BE34</f>
        <v>6</v>
      </c>
      <c r="AF70" s="166">
        <f>'L1'!BH34</f>
        <v>12</v>
      </c>
      <c r="AG70" s="166">
        <f>'L1'!BW34</f>
        <v>0</v>
      </c>
      <c r="AH70" s="166">
        <f>'L1'!BX34</f>
        <v>12.5</v>
      </c>
      <c r="AI70" s="166">
        <f>'L1'!BY34</f>
        <v>0</v>
      </c>
      <c r="AJ70" s="166">
        <f>'L1'!BV34</f>
        <v>0</v>
      </c>
      <c r="AK70" s="166">
        <f>'L1'!BZ34</f>
        <v>102</v>
      </c>
      <c r="AL70" s="166">
        <f>'L1'!CA34</f>
        <v>0</v>
      </c>
      <c r="AM70" s="166">
        <f>'L1'!CB34</f>
        <v>5.21</v>
      </c>
      <c r="AN70" s="166">
        <f>'L1'!CC34</f>
        <v>1</v>
      </c>
      <c r="AO70" s="166">
        <f>'L1'!CD34</f>
        <v>150.13999999999999</v>
      </c>
      <c r="AP70" s="161">
        <f>'L1'!CE34</f>
        <v>150</v>
      </c>
      <c r="AQ70" s="167">
        <f>'L1'!CF34</f>
        <v>600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182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'L1'!A35</f>
        <v>24</v>
      </c>
      <c r="B73" s="161" t="str">
        <f>'L1'!B35</f>
        <v>ID1646</v>
      </c>
      <c r="C73" s="187" t="str">
        <f>'L1'!D35</f>
        <v>យឹម លីដា</v>
      </c>
      <c r="D73" s="162">
        <f>'L1'!H35</f>
        <v>45045</v>
      </c>
      <c r="E73" s="163">
        <f>'L1'!I35</f>
        <v>204</v>
      </c>
      <c r="F73" s="163">
        <f>'L1'!J35</f>
        <v>26</v>
      </c>
      <c r="G73" s="161">
        <f>'L1'!K35</f>
        <v>1</v>
      </c>
      <c r="H73" s="161">
        <f>'L1'!L35</f>
        <v>0</v>
      </c>
      <c r="I73" s="161">
        <f>'L1'!M35</f>
        <v>0</v>
      </c>
      <c r="J73" s="161">
        <f>'L1'!N35</f>
        <v>24.5</v>
      </c>
      <c r="K73" s="161">
        <f>'L1'!P35</f>
        <v>0</v>
      </c>
      <c r="L73" s="161">
        <f>'L1'!Q35</f>
        <v>0</v>
      </c>
      <c r="M73" s="161" t="str">
        <f>'L1'!R35</f>
        <v>0.5</v>
      </c>
      <c r="N73" s="161">
        <f>'L1'!S35</f>
        <v>0</v>
      </c>
      <c r="O73" s="164">
        <f>'L1'!T35</f>
        <v>0</v>
      </c>
      <c r="P73" s="164">
        <f>'L1'!U35</f>
        <v>0</v>
      </c>
      <c r="Q73" s="165">
        <f>'L1'!W35</f>
        <v>0</v>
      </c>
      <c r="R73" s="165">
        <f>'L1'!X35</f>
        <v>0</v>
      </c>
      <c r="S73" s="165">
        <f>'L1'!AB35</f>
        <v>0</v>
      </c>
      <c r="T73" s="165">
        <f>'L1'!AC35</f>
        <v>0</v>
      </c>
      <c r="U73" s="165">
        <f>'L1'!AD35</f>
        <v>0</v>
      </c>
      <c r="V73" s="165">
        <f>'L1'!AE35</f>
        <v>3.9230769230769229</v>
      </c>
      <c r="W73" s="165">
        <f>'L1'!AF35</f>
        <v>0</v>
      </c>
      <c r="X73" s="165">
        <f>'L1'!AG35</f>
        <v>192.23076923076923</v>
      </c>
      <c r="Y73" s="165">
        <f>'L1'!AH35</f>
        <v>196.15384615384616</v>
      </c>
      <c r="Z73" s="165"/>
      <c r="AA73" s="165"/>
      <c r="AB73" s="165">
        <f>'L1'!AL35</f>
        <v>10</v>
      </c>
      <c r="AC73" s="165">
        <f>'L1'!AR35</f>
        <v>14.134615384615383</v>
      </c>
      <c r="AD73" s="165">
        <f>'L1'!AX35</f>
        <v>220.28846153846155</v>
      </c>
      <c r="AE73" s="163">
        <f>'L1'!BE35</f>
        <v>6</v>
      </c>
      <c r="AF73" s="166">
        <f>'L1'!BH35</f>
        <v>32</v>
      </c>
      <c r="AG73" s="166">
        <f>'L1'!BW35</f>
        <v>0</v>
      </c>
      <c r="AH73" s="166">
        <f>'L1'!BX35</f>
        <v>12.75</v>
      </c>
      <c r="AI73" s="166">
        <f>'L1'!BY35</f>
        <v>0</v>
      </c>
      <c r="AJ73" s="166">
        <f>'L1'!BV35</f>
        <v>0</v>
      </c>
      <c r="AK73" s="166">
        <f>'L1'!BZ35</f>
        <v>94.15</v>
      </c>
      <c r="AL73" s="166">
        <f>'L1'!CA35</f>
        <v>0</v>
      </c>
      <c r="AM73" s="166">
        <f>'L1'!CB35</f>
        <v>5.42</v>
      </c>
      <c r="AN73" s="166">
        <f>'L1'!CC35</f>
        <v>1</v>
      </c>
      <c r="AO73" s="166">
        <f>'L1'!CD35</f>
        <v>170.47</v>
      </c>
      <c r="AP73" s="161">
        <f>'L1'!CE35</f>
        <v>170</v>
      </c>
      <c r="AQ73" s="167">
        <f>'L1'!CF35</f>
        <v>1900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182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'L1'!A36</f>
        <v>25</v>
      </c>
      <c r="B76" s="161" t="str">
        <f>'L1'!B36</f>
        <v>ID1670</v>
      </c>
      <c r="C76" s="187" t="str">
        <f>'L1'!D36</f>
        <v>ដាង ដន</v>
      </c>
      <c r="D76" s="162">
        <f>'L1'!H36</f>
        <v>45078</v>
      </c>
      <c r="E76" s="163">
        <f>'L1'!I36</f>
        <v>204</v>
      </c>
      <c r="F76" s="163">
        <f>'L1'!J36</f>
        <v>26</v>
      </c>
      <c r="G76" s="161">
        <f>'L1'!K36</f>
        <v>0</v>
      </c>
      <c r="H76" s="161">
        <f>'L1'!L36</f>
        <v>0</v>
      </c>
      <c r="I76" s="161">
        <f>'L1'!M36</f>
        <v>0</v>
      </c>
      <c r="J76" s="161">
        <f>'L1'!N36</f>
        <v>25</v>
      </c>
      <c r="K76" s="161">
        <f>'L1'!P36</f>
        <v>0</v>
      </c>
      <c r="L76" s="161">
        <f>'L1'!Q36</f>
        <v>0</v>
      </c>
      <c r="M76" s="161" t="str">
        <f>'L1'!R36</f>
        <v>1</v>
      </c>
      <c r="N76" s="161">
        <f>'L1'!S36</f>
        <v>0</v>
      </c>
      <c r="O76" s="164">
        <f>'L1'!T36</f>
        <v>0</v>
      </c>
      <c r="P76" s="164">
        <f>'L1'!U36</f>
        <v>0</v>
      </c>
      <c r="Q76" s="165">
        <f>'L1'!W36</f>
        <v>0</v>
      </c>
      <c r="R76" s="165">
        <f>'L1'!X36</f>
        <v>0</v>
      </c>
      <c r="S76" s="165">
        <f>'L1'!AB36</f>
        <v>0</v>
      </c>
      <c r="T76" s="165">
        <f>'L1'!AC36</f>
        <v>0</v>
      </c>
      <c r="U76" s="165">
        <f>'L1'!AD36</f>
        <v>0</v>
      </c>
      <c r="V76" s="165">
        <f>'L1'!AE36</f>
        <v>7.8461538461538458</v>
      </c>
      <c r="W76" s="165">
        <f>'L1'!AF36</f>
        <v>0</v>
      </c>
      <c r="X76" s="165">
        <f>'L1'!AG36</f>
        <v>196.15384615384613</v>
      </c>
      <c r="Y76" s="165">
        <f>'L1'!AH36</f>
        <v>203.99999999999997</v>
      </c>
      <c r="Z76" s="165"/>
      <c r="AA76" s="165"/>
      <c r="AB76" s="165">
        <f>'L1'!AL36</f>
        <v>10</v>
      </c>
      <c r="AC76" s="165">
        <f>'L1'!AR36</f>
        <v>14.423076923076922</v>
      </c>
      <c r="AD76" s="165">
        <f>'L1'!AX36</f>
        <v>228.42307692307691</v>
      </c>
      <c r="AE76" s="163">
        <f>'L1'!BE36</f>
        <v>6</v>
      </c>
      <c r="AF76" s="166">
        <f>'L1'!BH36</f>
        <v>20</v>
      </c>
      <c r="AG76" s="166">
        <f>'L1'!BW36</f>
        <v>38.262</v>
      </c>
      <c r="AH76" s="166">
        <f>'L1'!BX36</f>
        <v>13</v>
      </c>
      <c r="AI76" s="166">
        <f>'L1'!BY36</f>
        <v>0</v>
      </c>
      <c r="AJ76" s="166">
        <f>'L1'!BV36</f>
        <v>0</v>
      </c>
      <c r="AK76" s="166">
        <f>'L1'!BZ36</f>
        <v>102</v>
      </c>
      <c r="AL76" s="166">
        <f>'L1'!CA36</f>
        <v>0</v>
      </c>
      <c r="AM76" s="166">
        <f>'L1'!CB36</f>
        <v>5.83</v>
      </c>
      <c r="AN76" s="166">
        <f>'L1'!CC36</f>
        <v>1</v>
      </c>
      <c r="AO76" s="166">
        <f>'L1'!CD36</f>
        <v>196.86</v>
      </c>
      <c r="AP76" s="161">
        <f>'L1'!CE36</f>
        <v>196</v>
      </c>
      <c r="AQ76" s="167">
        <f>'L1'!CF36</f>
        <v>3400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182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'L1'!A37</f>
        <v>26</v>
      </c>
      <c r="B79" s="161" t="str">
        <f>'L1'!B37</f>
        <v>ID1680</v>
      </c>
      <c r="C79" s="187" t="str">
        <f>'L1'!D37</f>
        <v>ឆិល ចាន់</v>
      </c>
      <c r="D79" s="162">
        <f>'L1'!H37</f>
        <v>45099</v>
      </c>
      <c r="E79" s="163">
        <f>'L1'!I37</f>
        <v>204</v>
      </c>
      <c r="F79" s="163">
        <f>'L1'!J37</f>
        <v>26</v>
      </c>
      <c r="G79" s="161">
        <f>'L1'!K37</f>
        <v>1</v>
      </c>
      <c r="H79" s="161">
        <f>'L1'!L37</f>
        <v>0</v>
      </c>
      <c r="I79" s="161">
        <f>'L1'!M37</f>
        <v>0</v>
      </c>
      <c r="J79" s="161">
        <f>'L1'!N37</f>
        <v>24</v>
      </c>
      <c r="K79" s="161">
        <f>'L1'!P37</f>
        <v>0</v>
      </c>
      <c r="L79" s="161">
        <f>'L1'!Q37</f>
        <v>0</v>
      </c>
      <c r="M79" s="161" t="str">
        <f>'L1'!R37</f>
        <v>1</v>
      </c>
      <c r="N79" s="161">
        <f>'L1'!S37</f>
        <v>0</v>
      </c>
      <c r="O79" s="164">
        <f>'L1'!T37</f>
        <v>0</v>
      </c>
      <c r="P79" s="164">
        <f>'L1'!U37</f>
        <v>0</v>
      </c>
      <c r="Q79" s="165">
        <f>'L1'!W37</f>
        <v>0</v>
      </c>
      <c r="R79" s="165">
        <f>'L1'!X37</f>
        <v>0</v>
      </c>
      <c r="S79" s="165">
        <f>'L1'!AB37</f>
        <v>0</v>
      </c>
      <c r="T79" s="165">
        <f>'L1'!AC37</f>
        <v>0</v>
      </c>
      <c r="U79" s="165">
        <f>'L1'!AD37</f>
        <v>0</v>
      </c>
      <c r="V79" s="165">
        <f>'L1'!AE37</f>
        <v>7.8461538461538458</v>
      </c>
      <c r="W79" s="165">
        <f>'L1'!AF37</f>
        <v>0</v>
      </c>
      <c r="X79" s="165">
        <f>'L1'!AG37</f>
        <v>188.30769230769229</v>
      </c>
      <c r="Y79" s="165">
        <f>'L1'!AH37</f>
        <v>196.15384615384613</v>
      </c>
      <c r="Z79" s="165"/>
      <c r="AA79" s="165"/>
      <c r="AB79" s="165">
        <f>'L1'!AL37</f>
        <v>10</v>
      </c>
      <c r="AC79" s="165">
        <f>'L1'!AR37</f>
        <v>13.846153846153845</v>
      </c>
      <c r="AD79" s="165">
        <f>'L1'!AX37</f>
        <v>219.99999999999997</v>
      </c>
      <c r="AE79" s="163">
        <f>'L1'!BE37</f>
        <v>6</v>
      </c>
      <c r="AF79" s="166">
        <f>'L1'!BH37</f>
        <v>0</v>
      </c>
      <c r="AG79" s="166">
        <f>'L1'!BW37</f>
        <v>0</v>
      </c>
      <c r="AH79" s="166">
        <f>'L1'!BX37</f>
        <v>12.5</v>
      </c>
      <c r="AI79" s="166">
        <f>'L1'!BY37</f>
        <v>0</v>
      </c>
      <c r="AJ79" s="166">
        <f>'L1'!BV37</f>
        <v>0</v>
      </c>
      <c r="AK79" s="166">
        <f>'L1'!BZ37</f>
        <v>94.15</v>
      </c>
      <c r="AL79" s="166">
        <f>'L1'!CA37</f>
        <v>0</v>
      </c>
      <c r="AM79" s="166">
        <f>'L1'!CB37</f>
        <v>4.7699999999999996</v>
      </c>
      <c r="AN79" s="166">
        <f>'L1'!CC37</f>
        <v>1</v>
      </c>
      <c r="AO79" s="166">
        <f>'L1'!CD37</f>
        <v>138.58000000000001</v>
      </c>
      <c r="AP79" s="161">
        <f>'L1'!CE37</f>
        <v>138</v>
      </c>
      <c r="AQ79" s="167">
        <f>'L1'!CF37</f>
        <v>2300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182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'L1'!A38</f>
        <v>27</v>
      </c>
      <c r="B82" s="161" t="str">
        <f>'L1'!B38</f>
        <v>ID1685</v>
      </c>
      <c r="C82" s="187" t="str">
        <f>'L1'!D38</f>
        <v>ផាត់ សារ៉ាត់</v>
      </c>
      <c r="D82" s="162">
        <f>'L1'!H38</f>
        <v>45125</v>
      </c>
      <c r="E82" s="163">
        <f>'L1'!I38</f>
        <v>204</v>
      </c>
      <c r="F82" s="163">
        <f>'L1'!J38</f>
        <v>26</v>
      </c>
      <c r="G82" s="161">
        <f>'L1'!K38</f>
        <v>0.5</v>
      </c>
      <c r="H82" s="161">
        <f>'L1'!L38</f>
        <v>0</v>
      </c>
      <c r="I82" s="161">
        <f>'L1'!M38</f>
        <v>0</v>
      </c>
      <c r="J82" s="161">
        <f>'L1'!N38</f>
        <v>25</v>
      </c>
      <c r="K82" s="161">
        <f>'L1'!P38</f>
        <v>0</v>
      </c>
      <c r="L82" s="161">
        <f>'L1'!Q38</f>
        <v>0</v>
      </c>
      <c r="M82" s="161" t="str">
        <f>'L1'!R38</f>
        <v>0.5</v>
      </c>
      <c r="N82" s="161">
        <f>'L1'!S38</f>
        <v>0</v>
      </c>
      <c r="O82" s="164">
        <f>'L1'!T38</f>
        <v>0</v>
      </c>
      <c r="P82" s="164">
        <f>'L1'!U38</f>
        <v>0</v>
      </c>
      <c r="Q82" s="165">
        <f>'L1'!W38</f>
        <v>0</v>
      </c>
      <c r="R82" s="165">
        <f>'L1'!X38</f>
        <v>0</v>
      </c>
      <c r="S82" s="165">
        <f>'L1'!AB38</f>
        <v>0</v>
      </c>
      <c r="T82" s="165">
        <f>'L1'!AC38</f>
        <v>0</v>
      </c>
      <c r="U82" s="165">
        <f>'L1'!AD38</f>
        <v>0</v>
      </c>
      <c r="V82" s="165">
        <f>'L1'!AE38</f>
        <v>3.9230769230769229</v>
      </c>
      <c r="W82" s="165">
        <f>'L1'!AF38</f>
        <v>0</v>
      </c>
      <c r="X82" s="165">
        <f>'L1'!AG38</f>
        <v>196.15384615384613</v>
      </c>
      <c r="Y82" s="165">
        <f>'L1'!AH38</f>
        <v>200.07692307692307</v>
      </c>
      <c r="Z82" s="165"/>
      <c r="AA82" s="165"/>
      <c r="AB82" s="165">
        <f>'L1'!AL38</f>
        <v>10</v>
      </c>
      <c r="AC82" s="165">
        <f>'L1'!AR38</f>
        <v>14.423076923076922</v>
      </c>
      <c r="AD82" s="165">
        <f>'L1'!AX38</f>
        <v>224.5</v>
      </c>
      <c r="AE82" s="163">
        <f>'L1'!BE38</f>
        <v>6</v>
      </c>
      <c r="AF82" s="166">
        <f>'L1'!BH38</f>
        <v>0</v>
      </c>
      <c r="AG82" s="166">
        <f>'L1'!BW38</f>
        <v>0</v>
      </c>
      <c r="AH82" s="166">
        <f>'L1'!BX38</f>
        <v>13</v>
      </c>
      <c r="AI82" s="166">
        <f>'L1'!BY38</f>
        <v>0</v>
      </c>
      <c r="AJ82" s="166">
        <f>'L1'!BV38</f>
        <v>0</v>
      </c>
      <c r="AK82" s="166">
        <f>'L1'!BZ38</f>
        <v>98.08</v>
      </c>
      <c r="AL82" s="166">
        <f>'L1'!CA38</f>
        <v>0</v>
      </c>
      <c r="AM82" s="166">
        <f>'L1'!CB38</f>
        <v>4.87</v>
      </c>
      <c r="AN82" s="166">
        <f>'L1'!CC38</f>
        <v>1</v>
      </c>
      <c r="AO82" s="166">
        <f>'L1'!CD38</f>
        <v>139.55000000000001</v>
      </c>
      <c r="AP82" s="161">
        <f>'L1'!CE38</f>
        <v>139</v>
      </c>
      <c r="AQ82" s="167">
        <f>'L1'!CF38</f>
        <v>2200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182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'L1'!A39</f>
        <v>28</v>
      </c>
      <c r="B85" s="161" t="str">
        <f>'L1'!B39</f>
        <v>ID1778</v>
      </c>
      <c r="C85" s="187" t="str">
        <f>'L1'!D39</f>
        <v>ចុន សុខាន</v>
      </c>
      <c r="D85" s="162">
        <f>'L1'!H39</f>
        <v>45306</v>
      </c>
      <c r="E85" s="163">
        <f>'L1'!I39</f>
        <v>204</v>
      </c>
      <c r="F85" s="163">
        <f>'L1'!J39</f>
        <v>26</v>
      </c>
      <c r="G85" s="161">
        <f>'L1'!K39</f>
        <v>0</v>
      </c>
      <c r="H85" s="161">
        <f>'L1'!L39</f>
        <v>0</v>
      </c>
      <c r="I85" s="161">
        <f>'L1'!M39</f>
        <v>0</v>
      </c>
      <c r="J85" s="161">
        <f>'L1'!N39</f>
        <v>26</v>
      </c>
      <c r="K85" s="161">
        <f>'L1'!P39</f>
        <v>0</v>
      </c>
      <c r="L85" s="161">
        <f>'L1'!Q39</f>
        <v>0</v>
      </c>
      <c r="M85" s="161">
        <f>'L1'!R39</f>
        <v>0</v>
      </c>
      <c r="N85" s="161">
        <f>'L1'!S39</f>
        <v>0</v>
      </c>
      <c r="O85" s="164">
        <f>'L1'!T39</f>
        <v>0</v>
      </c>
      <c r="P85" s="164">
        <f>'L1'!U39</f>
        <v>0</v>
      </c>
      <c r="Q85" s="165">
        <f>'L1'!W39</f>
        <v>0</v>
      </c>
      <c r="R85" s="165">
        <f>'L1'!X39</f>
        <v>0</v>
      </c>
      <c r="S85" s="165">
        <f>'L1'!AB39</f>
        <v>0</v>
      </c>
      <c r="T85" s="165">
        <f>'L1'!AC39</f>
        <v>0</v>
      </c>
      <c r="U85" s="165">
        <f>'L1'!AD39</f>
        <v>0</v>
      </c>
      <c r="V85" s="165">
        <f>'L1'!AE39</f>
        <v>0</v>
      </c>
      <c r="W85" s="165">
        <f>'L1'!AF39</f>
        <v>0</v>
      </c>
      <c r="X85" s="165">
        <f>'L1'!AG39</f>
        <v>204</v>
      </c>
      <c r="Y85" s="165">
        <f>'L1'!AH39</f>
        <v>204</v>
      </c>
      <c r="Z85" s="165"/>
      <c r="AA85" s="165"/>
      <c r="AB85" s="165">
        <f>'L1'!AL39</f>
        <v>10</v>
      </c>
      <c r="AC85" s="165">
        <f>'L1'!AR39</f>
        <v>14.999999999999998</v>
      </c>
      <c r="AD85" s="165">
        <f>'L1'!AX39</f>
        <v>229</v>
      </c>
      <c r="AE85" s="163">
        <f>'L1'!BE39</f>
        <v>3</v>
      </c>
      <c r="AF85" s="166">
        <f>'L1'!BH39</f>
        <v>0</v>
      </c>
      <c r="AG85" s="166">
        <f>'L1'!BW39</f>
        <v>0</v>
      </c>
      <c r="AH85" s="166">
        <f>'L1'!BX39</f>
        <v>13.5</v>
      </c>
      <c r="AI85" s="166">
        <f>'L1'!BY39</f>
        <v>0</v>
      </c>
      <c r="AJ85" s="166">
        <f>'L1'!BV39</f>
        <v>0</v>
      </c>
      <c r="AK85" s="166">
        <f>'L1'!BZ39</f>
        <v>102</v>
      </c>
      <c r="AL85" s="166">
        <f>'L1'!CA39</f>
        <v>0</v>
      </c>
      <c r="AM85" s="166">
        <f>'L1'!CB39</f>
        <v>4.92</v>
      </c>
      <c r="AN85" s="166">
        <f>'L1'!CC39</f>
        <v>1</v>
      </c>
      <c r="AO85" s="166">
        <f>'L1'!CD39</f>
        <v>137.58000000000001</v>
      </c>
      <c r="AP85" s="161">
        <f>'L1'!CE39</f>
        <v>137</v>
      </c>
      <c r="AQ85" s="167">
        <f>'L1'!CF39</f>
        <v>2300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182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'L1'!A40</f>
        <v>29</v>
      </c>
      <c r="B88" s="161" t="str">
        <f>'L1'!B40</f>
        <v>ID1804</v>
      </c>
      <c r="C88" s="187" t="str">
        <f>'L1'!D40</f>
        <v>ឡូត ចន្នី</v>
      </c>
      <c r="D88" s="162">
        <f>'L1'!H40</f>
        <v>45352</v>
      </c>
      <c r="E88" s="163">
        <f>'L1'!I40</f>
        <v>204</v>
      </c>
      <c r="F88" s="163">
        <f>'L1'!J40</f>
        <v>26</v>
      </c>
      <c r="G88" s="161">
        <f>'L1'!K40</f>
        <v>0</v>
      </c>
      <c r="H88" s="161">
        <f>'L1'!L40</f>
        <v>0</v>
      </c>
      <c r="I88" s="161">
        <f>'L1'!M40</f>
        <v>0</v>
      </c>
      <c r="J88" s="161">
        <f>'L1'!N40</f>
        <v>26</v>
      </c>
      <c r="K88" s="161">
        <f>'L1'!P40</f>
        <v>0</v>
      </c>
      <c r="L88" s="161">
        <f>'L1'!Q40</f>
        <v>0</v>
      </c>
      <c r="M88" s="161">
        <f>'L1'!R40</f>
        <v>0</v>
      </c>
      <c r="N88" s="161">
        <f>'L1'!S40</f>
        <v>0</v>
      </c>
      <c r="O88" s="164">
        <f>'L1'!T40</f>
        <v>0</v>
      </c>
      <c r="P88" s="164">
        <f>'L1'!U40</f>
        <v>0</v>
      </c>
      <c r="Q88" s="165">
        <f>'L1'!W40</f>
        <v>0</v>
      </c>
      <c r="R88" s="165">
        <f>'L1'!X40</f>
        <v>0</v>
      </c>
      <c r="S88" s="165">
        <f>'L1'!AB40</f>
        <v>0</v>
      </c>
      <c r="T88" s="165">
        <f>'L1'!AC40</f>
        <v>0</v>
      </c>
      <c r="U88" s="165">
        <f>'L1'!AD40</f>
        <v>0</v>
      </c>
      <c r="V88" s="165">
        <f>'L1'!AE40</f>
        <v>0</v>
      </c>
      <c r="W88" s="165">
        <f>'L1'!AF40</f>
        <v>0</v>
      </c>
      <c r="X88" s="165">
        <f>'L1'!AG40</f>
        <v>204</v>
      </c>
      <c r="Y88" s="165">
        <f>'L1'!AH40</f>
        <v>204</v>
      </c>
      <c r="Z88" s="165"/>
      <c r="AA88" s="165"/>
      <c r="AB88" s="165">
        <f>'L1'!AL40</f>
        <v>10</v>
      </c>
      <c r="AC88" s="165">
        <f>'L1'!AR40</f>
        <v>14.999999999999998</v>
      </c>
      <c r="AD88" s="165">
        <f>'L1'!AX40</f>
        <v>229</v>
      </c>
      <c r="AE88" s="163">
        <f>'L1'!BE40</f>
        <v>0</v>
      </c>
      <c r="AF88" s="166">
        <f>'L1'!BH40</f>
        <v>12</v>
      </c>
      <c r="AG88" s="166">
        <f>'L1'!BW40</f>
        <v>37.800000000000004</v>
      </c>
      <c r="AH88" s="166">
        <f>'L1'!BX40</f>
        <v>13.5</v>
      </c>
      <c r="AI88" s="166">
        <f>'L1'!BY40</f>
        <v>0</v>
      </c>
      <c r="AJ88" s="166">
        <f>'L1'!BV40</f>
        <v>0</v>
      </c>
      <c r="AK88" s="166">
        <f>'L1'!BZ40</f>
        <v>102</v>
      </c>
      <c r="AL88" s="166">
        <f>'L1'!CA40</f>
        <v>0</v>
      </c>
      <c r="AM88" s="166">
        <f>'L1'!CB40</f>
        <v>5.83</v>
      </c>
      <c r="AN88" s="166">
        <f>'L1'!CC40</f>
        <v>1</v>
      </c>
      <c r="AO88" s="166">
        <f>'L1'!CD40</f>
        <v>183.47</v>
      </c>
      <c r="AP88" s="161">
        <f>'L1'!CE40</f>
        <v>183</v>
      </c>
      <c r="AQ88" s="167">
        <f>'L1'!CF40</f>
        <v>1900</v>
      </c>
    </row>
    <row r="89" spans="1:43" s="158" customFormat="1" ht="23.25" customHeight="1">
      <c r="A89" s="333" t="e">
        <f>$AS$1</f>
        <v>#REF!</v>
      </c>
      <c r="B89" s="334"/>
      <c r="C89" s="335" t="s">
        <v>39</v>
      </c>
      <c r="D89" s="335" t="s">
        <v>23</v>
      </c>
      <c r="E89" s="335" t="s">
        <v>15</v>
      </c>
      <c r="F89" s="335" t="s">
        <v>7</v>
      </c>
      <c r="G89" s="335" t="s">
        <v>52</v>
      </c>
      <c r="H89" s="335" t="s">
        <v>8</v>
      </c>
      <c r="I89" s="335" t="s">
        <v>172</v>
      </c>
      <c r="J89" s="335" t="s">
        <v>170</v>
      </c>
      <c r="K89" s="335" t="s">
        <v>50</v>
      </c>
      <c r="L89" s="335" t="s">
        <v>232</v>
      </c>
      <c r="M89" s="335" t="s">
        <v>54</v>
      </c>
      <c r="N89" s="335" t="s">
        <v>43</v>
      </c>
      <c r="O89" s="337" t="s">
        <v>16</v>
      </c>
      <c r="P89" s="338"/>
      <c r="Q89" s="337" t="s">
        <v>17</v>
      </c>
      <c r="R89" s="338"/>
      <c r="S89" s="335" t="s">
        <v>171</v>
      </c>
      <c r="T89" s="335" t="s">
        <v>50</v>
      </c>
      <c r="U89" s="335" t="s">
        <v>232</v>
      </c>
      <c r="V89" s="335" t="str">
        <f>M89</f>
        <v>ច្បាប់ឈឺ</v>
      </c>
      <c r="W89" s="335" t="s">
        <v>77</v>
      </c>
      <c r="X89" s="335" t="s">
        <v>18</v>
      </c>
      <c r="Y89" s="335" t="s">
        <v>139</v>
      </c>
      <c r="Z89" s="339" t="s">
        <v>140</v>
      </c>
      <c r="AA89" s="339" t="s">
        <v>141</v>
      </c>
      <c r="AB89" s="335" t="s">
        <v>30</v>
      </c>
      <c r="AC89" s="335" t="s">
        <v>83</v>
      </c>
      <c r="AD89" s="335" t="s">
        <v>78</v>
      </c>
      <c r="AE89" s="335" t="s">
        <v>48</v>
      </c>
      <c r="AF89" s="335" t="s">
        <v>58</v>
      </c>
      <c r="AG89" s="331" t="s">
        <v>198</v>
      </c>
      <c r="AH89" s="331" t="s">
        <v>248</v>
      </c>
      <c r="AI89" s="331" t="s">
        <v>249</v>
      </c>
      <c r="AJ89" s="335" t="s">
        <v>152</v>
      </c>
      <c r="AK89" s="335" t="s">
        <v>245</v>
      </c>
      <c r="AL89" s="335" t="s">
        <v>199</v>
      </c>
      <c r="AM89" s="335" t="s">
        <v>160</v>
      </c>
      <c r="AN89" s="335" t="s">
        <v>25</v>
      </c>
      <c r="AO89" s="335" t="s">
        <v>79</v>
      </c>
      <c r="AP89" s="337" t="s">
        <v>130</v>
      </c>
      <c r="AQ89" s="338"/>
    </row>
    <row r="90" spans="1:43" s="158" customFormat="1" ht="36.75" customHeight="1">
      <c r="A90" s="214" t="s">
        <v>182</v>
      </c>
      <c r="B90" s="214" t="s">
        <v>14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159" t="s">
        <v>41</v>
      </c>
      <c r="P90" s="159" t="s">
        <v>42</v>
      </c>
      <c r="Q90" s="159" t="s">
        <v>41</v>
      </c>
      <c r="R90" s="159" t="s">
        <v>42</v>
      </c>
      <c r="S90" s="336"/>
      <c r="T90" s="336"/>
      <c r="U90" s="336"/>
      <c r="V90" s="336"/>
      <c r="W90" s="336"/>
      <c r="X90" s="336"/>
      <c r="Y90" s="336"/>
      <c r="Z90" s="340"/>
      <c r="AA90" s="340"/>
      <c r="AB90" s="336"/>
      <c r="AC90" s="336"/>
      <c r="AD90" s="336"/>
      <c r="AE90" s="336"/>
      <c r="AF90" s="336"/>
      <c r="AG90" s="332"/>
      <c r="AH90" s="332"/>
      <c r="AI90" s="332"/>
      <c r="AJ90" s="336"/>
      <c r="AK90" s="336"/>
      <c r="AL90" s="336"/>
      <c r="AM90" s="336"/>
      <c r="AN90" s="336"/>
      <c r="AO90" s="336"/>
      <c r="AP90" s="160" t="s">
        <v>128</v>
      </c>
      <c r="AQ90" s="160" t="s">
        <v>129</v>
      </c>
    </row>
    <row r="91" spans="1:43" ht="23.25" customHeight="1">
      <c r="A91" s="80">
        <f>'L1'!A41</f>
        <v>30</v>
      </c>
      <c r="B91" s="161" t="str">
        <f>'L1'!B41</f>
        <v>ID1839</v>
      </c>
      <c r="C91" s="187" t="str">
        <f>'L1'!D41</f>
        <v>ខន សោភា</v>
      </c>
      <c r="D91" s="162">
        <f>'L1'!H41</f>
        <v>45435</v>
      </c>
      <c r="E91" s="163">
        <f>'L1'!I41</f>
        <v>202</v>
      </c>
      <c r="F91" s="163">
        <f>'L1'!J41</f>
        <v>26</v>
      </c>
      <c r="G91" s="161">
        <f>'L1'!K41</f>
        <v>3</v>
      </c>
      <c r="H91" s="161">
        <f>'L1'!L41</f>
        <v>0</v>
      </c>
      <c r="I91" s="161">
        <f>'L1'!M41</f>
        <v>0</v>
      </c>
      <c r="J91" s="161">
        <f>'L1'!N41</f>
        <v>23</v>
      </c>
      <c r="K91" s="161">
        <f>'L1'!P41</f>
        <v>0</v>
      </c>
      <c r="L91" s="161">
        <f>'L1'!Q41</f>
        <v>0</v>
      </c>
      <c r="M91" s="161">
        <f>'L1'!R41</f>
        <v>0</v>
      </c>
      <c r="N91" s="161">
        <f>'L1'!S41</f>
        <v>0</v>
      </c>
      <c r="O91" s="164">
        <f>'L1'!T41</f>
        <v>0</v>
      </c>
      <c r="P91" s="164">
        <f>'L1'!U41</f>
        <v>0</v>
      </c>
      <c r="Q91" s="165">
        <f>'L1'!W41</f>
        <v>0</v>
      </c>
      <c r="R91" s="165">
        <f>'L1'!X41</f>
        <v>0</v>
      </c>
      <c r="S91" s="165">
        <f>'L1'!AB41</f>
        <v>0</v>
      </c>
      <c r="T91" s="165">
        <f>'L1'!AC41</f>
        <v>0</v>
      </c>
      <c r="U91" s="165">
        <f>'L1'!AD41</f>
        <v>0</v>
      </c>
      <c r="V91" s="165">
        <f>'L1'!AE41</f>
        <v>0</v>
      </c>
      <c r="W91" s="165">
        <f>'L1'!AF41</f>
        <v>0</v>
      </c>
      <c r="X91" s="165">
        <f>'L1'!AG41</f>
        <v>178.69230769230768</v>
      </c>
      <c r="Y91" s="165">
        <f>'L1'!AH41</f>
        <v>178.69230769230768</v>
      </c>
      <c r="Z91" s="165"/>
      <c r="AA91" s="165"/>
      <c r="AB91" s="165">
        <f>'L1'!AL41</f>
        <v>10</v>
      </c>
      <c r="AC91" s="165">
        <f>'L1'!AR41</f>
        <v>13.269230769230768</v>
      </c>
      <c r="AD91" s="165">
        <f>'L1'!AX41</f>
        <v>201.96153846153845</v>
      </c>
      <c r="AE91" s="163">
        <f>'L1'!BE41</f>
        <v>0</v>
      </c>
      <c r="AF91" s="166">
        <f>'L1'!BH41</f>
        <v>0</v>
      </c>
      <c r="AG91" s="166">
        <f>'L1'!BW41</f>
        <v>15.271000000000001</v>
      </c>
      <c r="AH91" s="166">
        <f>'L1'!BX41</f>
        <v>12</v>
      </c>
      <c r="AI91" s="166">
        <f>'L1'!BY41</f>
        <v>0</v>
      </c>
      <c r="AJ91" s="166">
        <f>'L1'!BV41</f>
        <v>0</v>
      </c>
      <c r="AK91" s="166">
        <f>'L1'!BZ41</f>
        <v>85.46</v>
      </c>
      <c r="AL91" s="166">
        <f>'L1'!CA41</f>
        <v>0</v>
      </c>
      <c r="AM91" s="166">
        <f>'L1'!CB41</f>
        <v>4.58</v>
      </c>
      <c r="AN91" s="166">
        <f>'L1'!CC41</f>
        <v>1</v>
      </c>
      <c r="AO91" s="166">
        <f>'L1'!CD41</f>
        <v>138.19</v>
      </c>
      <c r="AP91" s="161">
        <f>'L1'!CE41</f>
        <v>138</v>
      </c>
      <c r="AQ91" s="167">
        <f>'L1'!CF41</f>
        <v>800</v>
      </c>
    </row>
    <row r="92" spans="1:43" s="158" customFormat="1" ht="23.25" customHeight="1">
      <c r="A92" s="333" t="e">
        <f>$AS$1</f>
        <v>#REF!</v>
      </c>
      <c r="B92" s="334"/>
      <c r="C92" s="335" t="s">
        <v>39</v>
      </c>
      <c r="D92" s="335" t="s">
        <v>23</v>
      </c>
      <c r="E92" s="335" t="s">
        <v>15</v>
      </c>
      <c r="F92" s="335" t="s">
        <v>7</v>
      </c>
      <c r="G92" s="335" t="s">
        <v>52</v>
      </c>
      <c r="H92" s="335" t="s">
        <v>8</v>
      </c>
      <c r="I92" s="335" t="s">
        <v>172</v>
      </c>
      <c r="J92" s="335" t="s">
        <v>170</v>
      </c>
      <c r="K92" s="335" t="s">
        <v>50</v>
      </c>
      <c r="L92" s="335" t="s">
        <v>232</v>
      </c>
      <c r="M92" s="335" t="s">
        <v>54</v>
      </c>
      <c r="N92" s="335" t="s">
        <v>43</v>
      </c>
      <c r="O92" s="337" t="s">
        <v>16</v>
      </c>
      <c r="P92" s="338"/>
      <c r="Q92" s="337" t="s">
        <v>17</v>
      </c>
      <c r="R92" s="338"/>
      <c r="S92" s="335" t="s">
        <v>171</v>
      </c>
      <c r="T92" s="335" t="s">
        <v>50</v>
      </c>
      <c r="U92" s="335" t="s">
        <v>232</v>
      </c>
      <c r="V92" s="335" t="str">
        <f>M92</f>
        <v>ច្បាប់ឈឺ</v>
      </c>
      <c r="W92" s="335" t="s">
        <v>77</v>
      </c>
      <c r="X92" s="335" t="s">
        <v>18</v>
      </c>
      <c r="Y92" s="335" t="s">
        <v>139</v>
      </c>
      <c r="Z92" s="339" t="s">
        <v>140</v>
      </c>
      <c r="AA92" s="339" t="s">
        <v>141</v>
      </c>
      <c r="AB92" s="335" t="s">
        <v>30</v>
      </c>
      <c r="AC92" s="335" t="s">
        <v>83</v>
      </c>
      <c r="AD92" s="335" t="s">
        <v>78</v>
      </c>
      <c r="AE92" s="335" t="s">
        <v>48</v>
      </c>
      <c r="AF92" s="335" t="s">
        <v>58</v>
      </c>
      <c r="AG92" s="331" t="s">
        <v>198</v>
      </c>
      <c r="AH92" s="331" t="s">
        <v>248</v>
      </c>
      <c r="AI92" s="331" t="s">
        <v>249</v>
      </c>
      <c r="AJ92" s="335" t="s">
        <v>152</v>
      </c>
      <c r="AK92" s="335" t="s">
        <v>245</v>
      </c>
      <c r="AL92" s="335" t="s">
        <v>199</v>
      </c>
      <c r="AM92" s="335" t="s">
        <v>160</v>
      </c>
      <c r="AN92" s="335" t="s">
        <v>25</v>
      </c>
      <c r="AO92" s="335" t="s">
        <v>79</v>
      </c>
      <c r="AP92" s="337" t="s">
        <v>130</v>
      </c>
      <c r="AQ92" s="338"/>
    </row>
    <row r="93" spans="1:43" s="158" customFormat="1" ht="36.75" customHeight="1">
      <c r="A93" s="214" t="s">
        <v>182</v>
      </c>
      <c r="B93" s="214" t="s">
        <v>14</v>
      </c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159" t="s">
        <v>41</v>
      </c>
      <c r="P93" s="159" t="s">
        <v>42</v>
      </c>
      <c r="Q93" s="159" t="s">
        <v>41</v>
      </c>
      <c r="R93" s="159" t="s">
        <v>42</v>
      </c>
      <c r="S93" s="336"/>
      <c r="T93" s="336"/>
      <c r="U93" s="336"/>
      <c r="V93" s="336"/>
      <c r="W93" s="336"/>
      <c r="X93" s="336"/>
      <c r="Y93" s="336"/>
      <c r="Z93" s="340"/>
      <c r="AA93" s="340"/>
      <c r="AB93" s="336"/>
      <c r="AC93" s="336"/>
      <c r="AD93" s="336"/>
      <c r="AE93" s="336"/>
      <c r="AF93" s="336"/>
      <c r="AG93" s="332"/>
      <c r="AH93" s="332"/>
      <c r="AI93" s="332"/>
      <c r="AJ93" s="336"/>
      <c r="AK93" s="336"/>
      <c r="AL93" s="336"/>
      <c r="AM93" s="336"/>
      <c r="AN93" s="336"/>
      <c r="AO93" s="336"/>
      <c r="AP93" s="160" t="s">
        <v>128</v>
      </c>
      <c r="AQ93" s="160" t="s">
        <v>129</v>
      </c>
    </row>
    <row r="94" spans="1:43" ht="23.25" customHeight="1">
      <c r="A94" s="80">
        <f>'L1'!A42</f>
        <v>31</v>
      </c>
      <c r="B94" s="161" t="str">
        <f>'L1'!B42</f>
        <v>ID1844</v>
      </c>
      <c r="C94" s="187" t="str">
        <f>'L1'!D42</f>
        <v>យឿង យ៉ុម</v>
      </c>
      <c r="D94" s="162">
        <f>'L1'!H42</f>
        <v>45444</v>
      </c>
      <c r="E94" s="163">
        <f>'L1'!I42</f>
        <v>204</v>
      </c>
      <c r="F94" s="163">
        <f>'L1'!J42</f>
        <v>26</v>
      </c>
      <c r="G94" s="161">
        <f>'L1'!K42</f>
        <v>0</v>
      </c>
      <c r="H94" s="161">
        <f>'L1'!L42</f>
        <v>0</v>
      </c>
      <c r="I94" s="161">
        <f>'L1'!M42</f>
        <v>0</v>
      </c>
      <c r="J94" s="161">
        <f>'L1'!N42</f>
        <v>26</v>
      </c>
      <c r="K94" s="161">
        <f>'L1'!P42</f>
        <v>0</v>
      </c>
      <c r="L94" s="161">
        <f>'L1'!Q42</f>
        <v>0</v>
      </c>
      <c r="M94" s="161">
        <f>'L1'!R42</f>
        <v>0</v>
      </c>
      <c r="N94" s="161">
        <f>'L1'!S42</f>
        <v>0</v>
      </c>
      <c r="O94" s="164">
        <f>'L1'!T42</f>
        <v>0</v>
      </c>
      <c r="P94" s="164">
        <f>'L1'!U42</f>
        <v>0</v>
      </c>
      <c r="Q94" s="165">
        <f>'L1'!W42</f>
        <v>0</v>
      </c>
      <c r="R94" s="165">
        <f>'L1'!X42</f>
        <v>0</v>
      </c>
      <c r="S94" s="165">
        <f>'L1'!AB42</f>
        <v>0</v>
      </c>
      <c r="T94" s="165">
        <f>'L1'!AC42</f>
        <v>0</v>
      </c>
      <c r="U94" s="165">
        <f>'L1'!AD42</f>
        <v>0</v>
      </c>
      <c r="V94" s="165">
        <f>'L1'!AE42</f>
        <v>0</v>
      </c>
      <c r="W94" s="165">
        <f>'L1'!AF42</f>
        <v>0</v>
      </c>
      <c r="X94" s="165">
        <f>'L1'!AG42</f>
        <v>204</v>
      </c>
      <c r="Y94" s="165">
        <f>'L1'!AH42</f>
        <v>204</v>
      </c>
      <c r="Z94" s="165"/>
      <c r="AA94" s="165"/>
      <c r="AB94" s="165">
        <f>'L1'!AL42</f>
        <v>10</v>
      </c>
      <c r="AC94" s="165">
        <f>'L1'!AR42</f>
        <v>14.999999999999998</v>
      </c>
      <c r="AD94" s="165">
        <f>'L1'!AX42</f>
        <v>229</v>
      </c>
      <c r="AE94" s="163">
        <f>'L1'!BE42</f>
        <v>0</v>
      </c>
      <c r="AF94" s="166">
        <f>'L1'!BH42</f>
        <v>12</v>
      </c>
      <c r="AG94" s="166">
        <f>'L1'!BW42</f>
        <v>12.65</v>
      </c>
      <c r="AH94" s="166">
        <f>'L1'!BX42</f>
        <v>13.5</v>
      </c>
      <c r="AI94" s="166">
        <f>'L1'!BY42</f>
        <v>0</v>
      </c>
      <c r="AJ94" s="166">
        <f>'L1'!BV42</f>
        <v>0</v>
      </c>
      <c r="AK94" s="166">
        <f>'L1'!BZ42</f>
        <v>102</v>
      </c>
      <c r="AL94" s="166">
        <f>'L1'!CA42</f>
        <v>0</v>
      </c>
      <c r="AM94" s="166">
        <f>'L1'!CB42</f>
        <v>5.34</v>
      </c>
      <c r="AN94" s="166">
        <f>'L1'!CC42</f>
        <v>1</v>
      </c>
      <c r="AO94" s="166">
        <f>'L1'!CD42</f>
        <v>158.81</v>
      </c>
      <c r="AP94" s="161">
        <f>'L1'!CE42</f>
        <v>158</v>
      </c>
      <c r="AQ94" s="167">
        <f>'L1'!CF42</f>
        <v>3200</v>
      </c>
    </row>
    <row r="95" spans="1:43" s="158" customFormat="1" ht="23.25" customHeight="1">
      <c r="A95" s="333" t="e">
        <f>$AS$1</f>
        <v>#REF!</v>
      </c>
      <c r="B95" s="334"/>
      <c r="C95" s="335" t="s">
        <v>39</v>
      </c>
      <c r="D95" s="335" t="s">
        <v>23</v>
      </c>
      <c r="E95" s="335" t="s">
        <v>15</v>
      </c>
      <c r="F95" s="335" t="s">
        <v>7</v>
      </c>
      <c r="G95" s="335" t="s">
        <v>52</v>
      </c>
      <c r="H95" s="335" t="s">
        <v>8</v>
      </c>
      <c r="I95" s="335" t="s">
        <v>172</v>
      </c>
      <c r="J95" s="335" t="s">
        <v>170</v>
      </c>
      <c r="K95" s="335" t="s">
        <v>50</v>
      </c>
      <c r="L95" s="335" t="s">
        <v>232</v>
      </c>
      <c r="M95" s="335" t="s">
        <v>54</v>
      </c>
      <c r="N95" s="335" t="s">
        <v>43</v>
      </c>
      <c r="O95" s="337" t="s">
        <v>16</v>
      </c>
      <c r="P95" s="338"/>
      <c r="Q95" s="337" t="s">
        <v>17</v>
      </c>
      <c r="R95" s="338"/>
      <c r="S95" s="335" t="s">
        <v>171</v>
      </c>
      <c r="T95" s="335" t="s">
        <v>50</v>
      </c>
      <c r="U95" s="335" t="s">
        <v>232</v>
      </c>
      <c r="V95" s="335" t="str">
        <f>M95</f>
        <v>ច្បាប់ឈឺ</v>
      </c>
      <c r="W95" s="335" t="s">
        <v>77</v>
      </c>
      <c r="X95" s="335" t="s">
        <v>18</v>
      </c>
      <c r="Y95" s="335" t="s">
        <v>139</v>
      </c>
      <c r="Z95" s="339" t="s">
        <v>140</v>
      </c>
      <c r="AA95" s="339" t="s">
        <v>141</v>
      </c>
      <c r="AB95" s="335" t="s">
        <v>30</v>
      </c>
      <c r="AC95" s="335" t="s">
        <v>83</v>
      </c>
      <c r="AD95" s="335" t="s">
        <v>78</v>
      </c>
      <c r="AE95" s="335" t="s">
        <v>48</v>
      </c>
      <c r="AF95" s="335" t="s">
        <v>58</v>
      </c>
      <c r="AG95" s="331" t="s">
        <v>198</v>
      </c>
      <c r="AH95" s="331" t="s">
        <v>248</v>
      </c>
      <c r="AI95" s="331" t="s">
        <v>249</v>
      </c>
      <c r="AJ95" s="335" t="s">
        <v>152</v>
      </c>
      <c r="AK95" s="335" t="s">
        <v>245</v>
      </c>
      <c r="AL95" s="335" t="s">
        <v>199</v>
      </c>
      <c r="AM95" s="335" t="s">
        <v>160</v>
      </c>
      <c r="AN95" s="335" t="s">
        <v>25</v>
      </c>
      <c r="AO95" s="335" t="s">
        <v>79</v>
      </c>
      <c r="AP95" s="337" t="s">
        <v>130</v>
      </c>
      <c r="AQ95" s="338"/>
    </row>
    <row r="96" spans="1:43" s="158" customFormat="1" ht="36.75" customHeight="1">
      <c r="A96" s="214" t="s">
        <v>182</v>
      </c>
      <c r="B96" s="214" t="s">
        <v>14</v>
      </c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159" t="s">
        <v>41</v>
      </c>
      <c r="P96" s="159" t="s">
        <v>42</v>
      </c>
      <c r="Q96" s="159" t="s">
        <v>41</v>
      </c>
      <c r="R96" s="159" t="s">
        <v>42</v>
      </c>
      <c r="S96" s="336"/>
      <c r="T96" s="336"/>
      <c r="U96" s="336"/>
      <c r="V96" s="336"/>
      <c r="W96" s="336"/>
      <c r="X96" s="336"/>
      <c r="Y96" s="336"/>
      <c r="Z96" s="340"/>
      <c r="AA96" s="340"/>
      <c r="AB96" s="336"/>
      <c r="AC96" s="336"/>
      <c r="AD96" s="336"/>
      <c r="AE96" s="336"/>
      <c r="AF96" s="336"/>
      <c r="AG96" s="332"/>
      <c r="AH96" s="332"/>
      <c r="AI96" s="332"/>
      <c r="AJ96" s="336"/>
      <c r="AK96" s="336"/>
      <c r="AL96" s="336"/>
      <c r="AM96" s="336"/>
      <c r="AN96" s="336"/>
      <c r="AO96" s="336"/>
      <c r="AP96" s="160" t="s">
        <v>128</v>
      </c>
      <c r="AQ96" s="160" t="s">
        <v>129</v>
      </c>
    </row>
    <row r="97" spans="1:43" ht="23.25" customHeight="1">
      <c r="A97" s="80">
        <f>'L1'!A43</f>
        <v>32</v>
      </c>
      <c r="B97" s="161" t="str">
        <f>'L1'!B43</f>
        <v>ID1848</v>
      </c>
      <c r="C97" s="187" t="str">
        <f>'L1'!D43</f>
        <v>ឌីន ផាន</v>
      </c>
      <c r="D97" s="162">
        <f>'L1'!H43</f>
        <v>45444</v>
      </c>
      <c r="E97" s="163">
        <f>'L1'!I43</f>
        <v>202</v>
      </c>
      <c r="F97" s="163">
        <f>'L1'!J43</f>
        <v>26</v>
      </c>
      <c r="G97" s="161">
        <f>'L1'!K43</f>
        <v>0</v>
      </c>
      <c r="H97" s="161">
        <f>'L1'!L43</f>
        <v>0</v>
      </c>
      <c r="I97" s="161">
        <f>'L1'!M43</f>
        <v>0</v>
      </c>
      <c r="J97" s="161">
        <f>'L1'!N43</f>
        <v>26</v>
      </c>
      <c r="K97" s="161">
        <f>'L1'!P43</f>
        <v>0</v>
      </c>
      <c r="L97" s="161">
        <f>'L1'!Q43</f>
        <v>0</v>
      </c>
      <c r="M97" s="161">
        <f>'L1'!R43</f>
        <v>0</v>
      </c>
      <c r="N97" s="161">
        <f>'L1'!S43</f>
        <v>0</v>
      </c>
      <c r="O97" s="164">
        <f>'L1'!T43</f>
        <v>0</v>
      </c>
      <c r="P97" s="164">
        <f>'L1'!U43</f>
        <v>0</v>
      </c>
      <c r="Q97" s="165">
        <f>'L1'!W43</f>
        <v>0</v>
      </c>
      <c r="R97" s="165">
        <f>'L1'!X43</f>
        <v>0</v>
      </c>
      <c r="S97" s="165">
        <f>'L1'!AB43</f>
        <v>0</v>
      </c>
      <c r="T97" s="165">
        <f>'L1'!AC43</f>
        <v>0</v>
      </c>
      <c r="U97" s="165">
        <f>'L1'!AD43</f>
        <v>0</v>
      </c>
      <c r="V97" s="165">
        <f>'L1'!AE43</f>
        <v>0</v>
      </c>
      <c r="W97" s="165">
        <f>'L1'!AF43</f>
        <v>0</v>
      </c>
      <c r="X97" s="165">
        <f>'L1'!AG43</f>
        <v>202</v>
      </c>
      <c r="Y97" s="165">
        <f>'L1'!AH43</f>
        <v>202</v>
      </c>
      <c r="Z97" s="165"/>
      <c r="AA97" s="165"/>
      <c r="AB97" s="165">
        <f>'L1'!AL43</f>
        <v>10</v>
      </c>
      <c r="AC97" s="165">
        <f>'L1'!AR43</f>
        <v>14.999999999999998</v>
      </c>
      <c r="AD97" s="165">
        <f>'L1'!AX43</f>
        <v>227</v>
      </c>
      <c r="AE97" s="163">
        <f>'L1'!BE43</f>
        <v>0</v>
      </c>
      <c r="AF97" s="166">
        <f>'L1'!BH43</f>
        <v>0</v>
      </c>
      <c r="AG97" s="166">
        <f>'L1'!BW43</f>
        <v>11.950000000000001</v>
      </c>
      <c r="AH97" s="166">
        <f>'L1'!BX43</f>
        <v>13.5</v>
      </c>
      <c r="AI97" s="166">
        <f>'L1'!BY43</f>
        <v>0</v>
      </c>
      <c r="AJ97" s="166">
        <f>'L1'!BV43</f>
        <v>0</v>
      </c>
      <c r="AK97" s="166">
        <f>'L1'!BZ43</f>
        <v>101</v>
      </c>
      <c r="AL97" s="166">
        <f>'L1'!CA43</f>
        <v>0</v>
      </c>
      <c r="AM97" s="166">
        <f>'L1'!CB43</f>
        <v>5.04</v>
      </c>
      <c r="AN97" s="166">
        <f>'L1'!CC43</f>
        <v>1</v>
      </c>
      <c r="AO97" s="166">
        <f>'L1'!CD43</f>
        <v>145.41</v>
      </c>
      <c r="AP97" s="161">
        <f>'L1'!CE43</f>
        <v>145</v>
      </c>
      <c r="AQ97" s="167">
        <f>'L1'!CF43</f>
        <v>1600</v>
      </c>
    </row>
    <row r="98" spans="1:43" s="158" customFormat="1" ht="23.25" customHeight="1">
      <c r="A98" s="333" t="e">
        <f>$AS$1</f>
        <v>#REF!</v>
      </c>
      <c r="B98" s="334"/>
      <c r="C98" s="335" t="s">
        <v>39</v>
      </c>
      <c r="D98" s="335" t="s">
        <v>23</v>
      </c>
      <c r="E98" s="335" t="s">
        <v>15</v>
      </c>
      <c r="F98" s="335" t="s">
        <v>7</v>
      </c>
      <c r="G98" s="335" t="s">
        <v>52</v>
      </c>
      <c r="H98" s="335" t="s">
        <v>8</v>
      </c>
      <c r="I98" s="335" t="s">
        <v>172</v>
      </c>
      <c r="J98" s="335" t="s">
        <v>170</v>
      </c>
      <c r="K98" s="335" t="s">
        <v>50</v>
      </c>
      <c r="L98" s="335" t="s">
        <v>232</v>
      </c>
      <c r="M98" s="335" t="s">
        <v>54</v>
      </c>
      <c r="N98" s="335" t="s">
        <v>43</v>
      </c>
      <c r="O98" s="337" t="s">
        <v>16</v>
      </c>
      <c r="P98" s="338"/>
      <c r="Q98" s="337" t="s">
        <v>17</v>
      </c>
      <c r="R98" s="338"/>
      <c r="S98" s="335" t="s">
        <v>171</v>
      </c>
      <c r="T98" s="335" t="s">
        <v>50</v>
      </c>
      <c r="U98" s="335" t="s">
        <v>232</v>
      </c>
      <c r="V98" s="335" t="str">
        <f>M98</f>
        <v>ច្បាប់ឈឺ</v>
      </c>
      <c r="W98" s="335" t="s">
        <v>77</v>
      </c>
      <c r="X98" s="335" t="s">
        <v>18</v>
      </c>
      <c r="Y98" s="335" t="s">
        <v>139</v>
      </c>
      <c r="Z98" s="339" t="s">
        <v>140</v>
      </c>
      <c r="AA98" s="339" t="s">
        <v>141</v>
      </c>
      <c r="AB98" s="335" t="s">
        <v>30</v>
      </c>
      <c r="AC98" s="335" t="s">
        <v>83</v>
      </c>
      <c r="AD98" s="335" t="s">
        <v>78</v>
      </c>
      <c r="AE98" s="335" t="s">
        <v>48</v>
      </c>
      <c r="AF98" s="335" t="s">
        <v>58</v>
      </c>
      <c r="AG98" s="331" t="s">
        <v>198</v>
      </c>
      <c r="AH98" s="331" t="s">
        <v>248</v>
      </c>
      <c r="AI98" s="331" t="s">
        <v>249</v>
      </c>
      <c r="AJ98" s="335" t="s">
        <v>152</v>
      </c>
      <c r="AK98" s="335" t="s">
        <v>245</v>
      </c>
      <c r="AL98" s="335" t="s">
        <v>199</v>
      </c>
      <c r="AM98" s="335" t="s">
        <v>160</v>
      </c>
      <c r="AN98" s="335" t="s">
        <v>25</v>
      </c>
      <c r="AO98" s="335" t="s">
        <v>79</v>
      </c>
      <c r="AP98" s="337" t="s">
        <v>130</v>
      </c>
      <c r="AQ98" s="338"/>
    </row>
    <row r="99" spans="1:43" s="158" customFormat="1" ht="36.75" customHeight="1">
      <c r="A99" s="214" t="s">
        <v>182</v>
      </c>
      <c r="B99" s="214" t="s">
        <v>14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159" t="s">
        <v>41</v>
      </c>
      <c r="P99" s="159" t="s">
        <v>42</v>
      </c>
      <c r="Q99" s="159" t="s">
        <v>41</v>
      </c>
      <c r="R99" s="159" t="s">
        <v>42</v>
      </c>
      <c r="S99" s="336"/>
      <c r="T99" s="336"/>
      <c r="U99" s="336"/>
      <c r="V99" s="336"/>
      <c r="W99" s="336"/>
      <c r="X99" s="336"/>
      <c r="Y99" s="336"/>
      <c r="Z99" s="340"/>
      <c r="AA99" s="340"/>
      <c r="AB99" s="336"/>
      <c r="AC99" s="336"/>
      <c r="AD99" s="336"/>
      <c r="AE99" s="336"/>
      <c r="AF99" s="336"/>
      <c r="AG99" s="332"/>
      <c r="AH99" s="332"/>
      <c r="AI99" s="332"/>
      <c r="AJ99" s="336"/>
      <c r="AK99" s="336"/>
      <c r="AL99" s="336"/>
      <c r="AM99" s="336"/>
      <c r="AN99" s="336"/>
      <c r="AO99" s="336"/>
      <c r="AP99" s="160" t="s">
        <v>128</v>
      </c>
      <c r="AQ99" s="160" t="s">
        <v>129</v>
      </c>
    </row>
    <row r="100" spans="1:43" ht="23.25" customHeight="1">
      <c r="A100" s="80">
        <f>'L1'!A44</f>
        <v>33</v>
      </c>
      <c r="B100" s="161" t="str">
        <f>'L1'!B44</f>
        <v>ID1868</v>
      </c>
      <c r="C100" s="187" t="str">
        <f>'L1'!D44</f>
        <v>ខេន ស្រីណីត</v>
      </c>
      <c r="D100" s="162">
        <f>'L1'!H44</f>
        <v>45490</v>
      </c>
      <c r="E100" s="163">
        <f>'L1'!I44</f>
        <v>202</v>
      </c>
      <c r="F100" s="163">
        <f>'L1'!J44</f>
        <v>26</v>
      </c>
      <c r="G100" s="161">
        <f>'L1'!K44</f>
        <v>0</v>
      </c>
      <c r="H100" s="161">
        <f>'L1'!L44</f>
        <v>0</v>
      </c>
      <c r="I100" s="161">
        <f>'L1'!M44</f>
        <v>0</v>
      </c>
      <c r="J100" s="161">
        <f>'L1'!N44</f>
        <v>13</v>
      </c>
      <c r="K100" s="161">
        <f>'L1'!P44</f>
        <v>0</v>
      </c>
      <c r="L100" s="161">
        <f>'L1'!Q44</f>
        <v>0</v>
      </c>
      <c r="M100" s="161">
        <f>'L1'!R44</f>
        <v>0</v>
      </c>
      <c r="N100" s="161">
        <f>'L1'!S44</f>
        <v>0</v>
      </c>
      <c r="O100" s="164">
        <f>'L1'!T44</f>
        <v>0</v>
      </c>
      <c r="P100" s="164">
        <f>'L1'!U44</f>
        <v>0</v>
      </c>
      <c r="Q100" s="165">
        <f>'L1'!W44</f>
        <v>0</v>
      </c>
      <c r="R100" s="165">
        <f>'L1'!X44</f>
        <v>0</v>
      </c>
      <c r="S100" s="165">
        <f>'L1'!AB44</f>
        <v>0</v>
      </c>
      <c r="T100" s="165">
        <f>'L1'!AC44</f>
        <v>0</v>
      </c>
      <c r="U100" s="165">
        <f>'L1'!AD44</f>
        <v>0</v>
      </c>
      <c r="V100" s="165">
        <f>'L1'!AE44</f>
        <v>0</v>
      </c>
      <c r="W100" s="165">
        <f>'L1'!AF44</f>
        <v>0</v>
      </c>
      <c r="X100" s="165">
        <f>'L1'!AG44</f>
        <v>101</v>
      </c>
      <c r="Y100" s="165">
        <f>'L1'!AH44</f>
        <v>101</v>
      </c>
      <c r="Z100" s="165"/>
      <c r="AA100" s="165"/>
      <c r="AB100" s="165">
        <f>'L1'!AL44</f>
        <v>5</v>
      </c>
      <c r="AC100" s="165">
        <f>'L1'!AR44</f>
        <v>7.4999999999999991</v>
      </c>
      <c r="AD100" s="165">
        <f>'L1'!AX44</f>
        <v>113.5</v>
      </c>
      <c r="AE100" s="163">
        <f>'L1'!BE44</f>
        <v>0</v>
      </c>
      <c r="AF100" s="166">
        <f>'L1'!BH44</f>
        <v>0</v>
      </c>
      <c r="AG100" s="166">
        <f>'L1'!BW44</f>
        <v>0</v>
      </c>
      <c r="AH100" s="166">
        <f>'L1'!BX44</f>
        <v>6.5</v>
      </c>
      <c r="AI100" s="166">
        <f>'L1'!BY44</f>
        <v>0</v>
      </c>
      <c r="AJ100" s="166">
        <f>'L1'!BV44</f>
        <v>0</v>
      </c>
      <c r="AK100" s="166">
        <f>'L1'!BZ44</f>
        <v>0</v>
      </c>
      <c r="AL100" s="166">
        <f>'L1'!CA44</f>
        <v>0</v>
      </c>
      <c r="AM100" s="166">
        <f>'L1'!CB44</f>
        <v>2.4</v>
      </c>
      <c r="AN100" s="166">
        <f>'L1'!CC44</f>
        <v>1</v>
      </c>
      <c r="AO100" s="166">
        <f>'L1'!CD44</f>
        <v>116.6</v>
      </c>
      <c r="AP100" s="161">
        <f>'L1'!CE44</f>
        <v>116</v>
      </c>
      <c r="AQ100" s="167">
        <f>'L1'!CF44</f>
        <v>2400</v>
      </c>
    </row>
  </sheetData>
  <mergeCells count="1288">
    <mergeCell ref="K8:K9"/>
    <mergeCell ref="T11:T12"/>
    <mergeCell ref="O20:P20"/>
    <mergeCell ref="AD35:AD36"/>
    <mergeCell ref="T35:T36"/>
    <mergeCell ref="V35:V36"/>
    <mergeCell ref="W35:W36"/>
    <mergeCell ref="AB5:AB6"/>
    <mergeCell ref="AC5:AC6"/>
    <mergeCell ref="AD5:AD6"/>
    <mergeCell ref="AH5:AH6"/>
    <mergeCell ref="AI5:AI6"/>
    <mergeCell ref="T5:T6"/>
    <mergeCell ref="V5:V6"/>
    <mergeCell ref="V95:V96"/>
    <mergeCell ref="X50:X51"/>
    <mergeCell ref="Y50:Y51"/>
    <mergeCell ref="S5:S6"/>
    <mergeCell ref="N5:N6"/>
    <mergeCell ref="O5:P5"/>
    <mergeCell ref="AA11:AA12"/>
    <mergeCell ref="T8:T9"/>
    <mergeCell ref="U8:U9"/>
    <mergeCell ref="V8:V9"/>
    <mergeCell ref="W8:W9"/>
    <mergeCell ref="M8:M9"/>
    <mergeCell ref="N8:N9"/>
    <mergeCell ref="O8:P8"/>
    <mergeCell ref="Q8:R8"/>
    <mergeCell ref="S8:S9"/>
    <mergeCell ref="AE11:AE12"/>
    <mergeCell ref="AF11:AF12"/>
    <mergeCell ref="A50:B50"/>
    <mergeCell ref="C50:C51"/>
    <mergeCell ref="A65:B65"/>
    <mergeCell ref="AC65:AC66"/>
    <mergeCell ref="AD65:AD66"/>
    <mergeCell ref="AM95:AM96"/>
    <mergeCell ref="AM98:AM99"/>
    <mergeCell ref="AH95:AH96"/>
    <mergeCell ref="AI95:AI96"/>
    <mergeCell ref="Z95:Z96"/>
    <mergeCell ref="AA95:AA96"/>
    <mergeCell ref="AB95:AB96"/>
    <mergeCell ref="C8:C9"/>
    <mergeCell ref="D8:D9"/>
    <mergeCell ref="E8:E9"/>
    <mergeCell ref="AM8:AM9"/>
    <mergeCell ref="A8:B8"/>
    <mergeCell ref="F8:F9"/>
    <mergeCell ref="G8:G9"/>
    <mergeCell ref="H8:H9"/>
    <mergeCell ref="I8:I9"/>
    <mergeCell ref="J8:J9"/>
    <mergeCell ref="V11:V12"/>
    <mergeCell ref="W11:W12"/>
    <mergeCell ref="L8:L9"/>
    <mergeCell ref="L11:L12"/>
    <mergeCell ref="U11:U12"/>
    <mergeCell ref="X11:X12"/>
    <mergeCell ref="AB11:AB12"/>
    <mergeCell ref="AH11:AH12"/>
    <mergeCell ref="AI11:AI12"/>
    <mergeCell ref="Z11:Z12"/>
    <mergeCell ref="A5:B5"/>
    <mergeCell ref="Y11:Y12"/>
    <mergeCell ref="AN11:AN12"/>
    <mergeCell ref="AO11:AO12"/>
    <mergeCell ref="X35:X36"/>
    <mergeCell ref="Y35:Y36"/>
    <mergeCell ref="A35:B35"/>
    <mergeCell ref="AD14:AD15"/>
    <mergeCell ref="T14:T15"/>
    <mergeCell ref="V14:V15"/>
    <mergeCell ref="W14:W15"/>
    <mergeCell ref="X14:X15"/>
    <mergeCell ref="Y14:Y15"/>
    <mergeCell ref="Y17:Y18"/>
    <mergeCell ref="AK20:AK21"/>
    <mergeCell ref="AH20:AH21"/>
    <mergeCell ref="AI20:AI21"/>
    <mergeCell ref="Z20:Z21"/>
    <mergeCell ref="AA20:AA21"/>
    <mergeCell ref="D5:D6"/>
    <mergeCell ref="E5:E6"/>
    <mergeCell ref="F5:F6"/>
    <mergeCell ref="G5:G6"/>
    <mergeCell ref="H5:H6"/>
    <mergeCell ref="I5:I6"/>
    <mergeCell ref="J5:J6"/>
    <mergeCell ref="K5:K6"/>
    <mergeCell ref="Z5:Z6"/>
    <mergeCell ref="AA5:AA6"/>
    <mergeCell ref="AG5:AG6"/>
    <mergeCell ref="Y5:Y6"/>
    <mergeCell ref="M5:M6"/>
    <mergeCell ref="AP5:AQ5"/>
    <mergeCell ref="AJ5:AJ6"/>
    <mergeCell ref="AK5:AK6"/>
    <mergeCell ref="AL5:AL6"/>
    <mergeCell ref="AN5:AN6"/>
    <mergeCell ref="AO5:AO6"/>
    <mergeCell ref="AE5:AE6"/>
    <mergeCell ref="AF5:AF6"/>
    <mergeCell ref="W5:W6"/>
    <mergeCell ref="X5:X6"/>
    <mergeCell ref="C5:C6"/>
    <mergeCell ref="L2:L3"/>
    <mergeCell ref="U2:U3"/>
    <mergeCell ref="L5:L6"/>
    <mergeCell ref="U5:U6"/>
    <mergeCell ref="AM53:AM54"/>
    <mergeCell ref="AM2:AM3"/>
    <mergeCell ref="AL2:AL3"/>
    <mergeCell ref="AO2:AO3"/>
    <mergeCell ref="AN2:AN3"/>
    <mergeCell ref="Y2:Y3"/>
    <mergeCell ref="Z2:Z3"/>
    <mergeCell ref="W2:W3"/>
    <mergeCell ref="X2:X3"/>
    <mergeCell ref="AC2:AC3"/>
    <mergeCell ref="AE2:AE3"/>
    <mergeCell ref="M2:M3"/>
    <mergeCell ref="V2:V3"/>
    <mergeCell ref="Q2:R2"/>
    <mergeCell ref="S2:S3"/>
    <mergeCell ref="T2:T3"/>
    <mergeCell ref="Q5:R5"/>
    <mergeCell ref="A1:AQ1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D2:AD3"/>
    <mergeCell ref="AI2:AI3"/>
    <mergeCell ref="N2:N3"/>
    <mergeCell ref="O2:P2"/>
    <mergeCell ref="AA2:AA3"/>
    <mergeCell ref="AB2:AB3"/>
    <mergeCell ref="AP2:AQ2"/>
    <mergeCell ref="AF2:AF3"/>
    <mergeCell ref="AG2:AG3"/>
    <mergeCell ref="AJ2:AJ3"/>
    <mergeCell ref="AK2:AK3"/>
    <mergeCell ref="AH2:AH3"/>
    <mergeCell ref="A2:B2"/>
    <mergeCell ref="AM5:AM6"/>
    <mergeCell ref="Q17:R17"/>
    <mergeCell ref="S17:S18"/>
    <mergeCell ref="AJ14:AJ15"/>
    <mergeCell ref="AK14:AK15"/>
    <mergeCell ref="AE14:AE15"/>
    <mergeCell ref="AP8:AQ8"/>
    <mergeCell ref="AL8:AL9"/>
    <mergeCell ref="AN8:AN9"/>
    <mergeCell ref="AO8:AO9"/>
    <mergeCell ref="AC11:AC12"/>
    <mergeCell ref="AD11:AD12"/>
    <mergeCell ref="Z8:Z9"/>
    <mergeCell ref="AA8:AA9"/>
    <mergeCell ref="AJ11:AJ12"/>
    <mergeCell ref="AK11:AK12"/>
    <mergeCell ref="AL11:AL12"/>
    <mergeCell ref="AM11:AM12"/>
    <mergeCell ref="AM14:AM15"/>
    <mergeCell ref="AJ8:AJ9"/>
    <mergeCell ref="AK8:AK9"/>
    <mergeCell ref="AE8:AE9"/>
    <mergeCell ref="AF8:AF9"/>
    <mergeCell ref="AG8:AG9"/>
    <mergeCell ref="AH8:AH9"/>
    <mergeCell ref="AI8:AI9"/>
    <mergeCell ref="AP11:AQ11"/>
    <mergeCell ref="X8:X9"/>
    <mergeCell ref="Y8:Y9"/>
    <mergeCell ref="AB8:AB9"/>
    <mergeCell ref="AC8:AC9"/>
    <mergeCell ref="AD8:AD9"/>
    <mergeCell ref="AP20:AQ20"/>
    <mergeCell ref="AM17:AM18"/>
    <mergeCell ref="AM20:AM21"/>
    <mergeCell ref="A11:B11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P11"/>
    <mergeCell ref="Q11:R11"/>
    <mergeCell ref="S11:S12"/>
    <mergeCell ref="Q20:R20"/>
    <mergeCell ref="S20:S21"/>
    <mergeCell ref="AJ17:AJ18"/>
    <mergeCell ref="AK17:AK18"/>
    <mergeCell ref="AL17:AL18"/>
    <mergeCell ref="AJ20:AJ21"/>
    <mergeCell ref="L17:L18"/>
    <mergeCell ref="U17:U18"/>
    <mergeCell ref="AB20:AB21"/>
    <mergeCell ref="AC20:AC21"/>
    <mergeCell ref="AD20:AD21"/>
    <mergeCell ref="T20:T21"/>
    <mergeCell ref="V20:V21"/>
    <mergeCell ref="W20:W21"/>
    <mergeCell ref="O23:P23"/>
    <mergeCell ref="Q23:R23"/>
    <mergeCell ref="S23:S24"/>
    <mergeCell ref="T23:T24"/>
    <mergeCell ref="U23:U24"/>
    <mergeCell ref="V23:V24"/>
    <mergeCell ref="W23:W24"/>
    <mergeCell ref="X23:X24"/>
    <mergeCell ref="Y23:Y24"/>
    <mergeCell ref="AB23:AB24"/>
    <mergeCell ref="AC23:AC24"/>
    <mergeCell ref="AD23:AD24"/>
    <mergeCell ref="Y20:Y21"/>
    <mergeCell ref="AP17:AQ17"/>
    <mergeCell ref="AL20:AL21"/>
    <mergeCell ref="AN20:AN21"/>
    <mergeCell ref="AO20:AO21"/>
    <mergeCell ref="AE20:AE21"/>
    <mergeCell ref="AF20:AF21"/>
    <mergeCell ref="AG20:AG21"/>
    <mergeCell ref="AO17:AO18"/>
    <mergeCell ref="AE17:AE18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AN17:AN18"/>
    <mergeCell ref="AP29:AQ29"/>
    <mergeCell ref="AL29:AL30"/>
    <mergeCell ref="AN29:AN30"/>
    <mergeCell ref="AO29:AO30"/>
    <mergeCell ref="AP23:AQ23"/>
    <mergeCell ref="AJ23:AJ24"/>
    <mergeCell ref="AK23:AK24"/>
    <mergeCell ref="AL23:AL24"/>
    <mergeCell ref="AN23:AN24"/>
    <mergeCell ref="AO23:AO24"/>
    <mergeCell ref="AE23:AE24"/>
    <mergeCell ref="AF23:AF24"/>
    <mergeCell ref="AG23:AG24"/>
    <mergeCell ref="AH23:AH24"/>
    <mergeCell ref="AI23:AI24"/>
    <mergeCell ref="Z23:Z24"/>
    <mergeCell ref="AA23:AA24"/>
    <mergeCell ref="AP26:AQ26"/>
    <mergeCell ref="AJ26:AJ27"/>
    <mergeCell ref="AK26:AK27"/>
    <mergeCell ref="AL26:AL27"/>
    <mergeCell ref="AN26:AN27"/>
    <mergeCell ref="AO26:AO27"/>
    <mergeCell ref="AE26:AE27"/>
    <mergeCell ref="AF26:AF27"/>
    <mergeCell ref="AG26:AG27"/>
    <mergeCell ref="AH26:AH27"/>
    <mergeCell ref="AI26:AI27"/>
    <mergeCell ref="Z26:Z27"/>
    <mergeCell ref="AA26:AA27"/>
    <mergeCell ref="AB26:AB27"/>
    <mergeCell ref="AC26:AC27"/>
    <mergeCell ref="C35:C36"/>
    <mergeCell ref="AJ29:AJ30"/>
    <mergeCell ref="AK29:AK30"/>
    <mergeCell ref="AE29:AE30"/>
    <mergeCell ref="AF29:AF30"/>
    <mergeCell ref="AG29:AG30"/>
    <mergeCell ref="AH29:AH30"/>
    <mergeCell ref="AI29:AI30"/>
    <mergeCell ref="Z29:Z30"/>
    <mergeCell ref="AA29:AA30"/>
    <mergeCell ref="AB29:AB30"/>
    <mergeCell ref="D35:D36"/>
    <mergeCell ref="E35:E36"/>
    <mergeCell ref="F35:F36"/>
    <mergeCell ref="G35:G36"/>
    <mergeCell ref="H35:H36"/>
    <mergeCell ref="I35:I36"/>
    <mergeCell ref="J35:J36"/>
    <mergeCell ref="K35:K36"/>
    <mergeCell ref="O29:P29"/>
    <mergeCell ref="Q29:R29"/>
    <mergeCell ref="S29:S30"/>
    <mergeCell ref="U29:U30"/>
    <mergeCell ref="L35:L36"/>
    <mergeCell ref="M35:M36"/>
    <mergeCell ref="N35:N36"/>
    <mergeCell ref="O35:P35"/>
    <mergeCell ref="Q35:R35"/>
    <mergeCell ref="S35:S36"/>
    <mergeCell ref="AP32:AQ32"/>
    <mergeCell ref="AN32:AN33"/>
    <mergeCell ref="A32:B32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2:M33"/>
    <mergeCell ref="N32:N33"/>
    <mergeCell ref="O32:P32"/>
    <mergeCell ref="Q32:R32"/>
    <mergeCell ref="S32:S33"/>
    <mergeCell ref="AL32:AL33"/>
    <mergeCell ref="AO32:AO33"/>
    <mergeCell ref="T32:T33"/>
    <mergeCell ref="AM35:AM36"/>
    <mergeCell ref="AH35:AH36"/>
    <mergeCell ref="AI35:AI36"/>
    <mergeCell ref="AP35:AQ35"/>
    <mergeCell ref="AJ35:AJ36"/>
    <mergeCell ref="AK35:AK36"/>
    <mergeCell ref="AL35:AL36"/>
    <mergeCell ref="AN35:AN36"/>
    <mergeCell ref="AO35:AO36"/>
    <mergeCell ref="AE35:AE36"/>
    <mergeCell ref="AF35:AF36"/>
    <mergeCell ref="AG35:AG36"/>
    <mergeCell ref="AM41:AM42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U35:U36"/>
    <mergeCell ref="Z35:Z36"/>
    <mergeCell ref="AA35:AA36"/>
    <mergeCell ref="AB35:AB36"/>
    <mergeCell ref="AC35:AC36"/>
    <mergeCell ref="AM38:AM39"/>
    <mergeCell ref="AN38:AN39"/>
    <mergeCell ref="AO38:AO39"/>
    <mergeCell ref="AC50:AC51"/>
    <mergeCell ref="AP44:AQ44"/>
    <mergeCell ref="AL44:AL45"/>
    <mergeCell ref="AN44:AN45"/>
    <mergeCell ref="AO44:AO45"/>
    <mergeCell ref="AJ44:AJ45"/>
    <mergeCell ref="AK44:AK45"/>
    <mergeCell ref="AE44:AE45"/>
    <mergeCell ref="AF44:AF45"/>
    <mergeCell ref="AG44:AG45"/>
    <mergeCell ref="AH44:AH45"/>
    <mergeCell ref="AI44:AI45"/>
    <mergeCell ref="Z44:Z45"/>
    <mergeCell ref="AA44:AA45"/>
    <mergeCell ref="AB44:AB45"/>
    <mergeCell ref="AC44:AC45"/>
    <mergeCell ref="AP41:AQ41"/>
    <mergeCell ref="AJ41:AJ42"/>
    <mergeCell ref="AK41:AK42"/>
    <mergeCell ref="AL41:AL42"/>
    <mergeCell ref="AN41:AN42"/>
    <mergeCell ref="AO41:AO42"/>
    <mergeCell ref="AE41:AE42"/>
    <mergeCell ref="AF41:AF42"/>
    <mergeCell ref="AG41:AG42"/>
    <mergeCell ref="AH41:AH42"/>
    <mergeCell ref="AI41:AI42"/>
    <mergeCell ref="Z41:Z42"/>
    <mergeCell ref="AA41:AA42"/>
    <mergeCell ref="AB41:AB42"/>
    <mergeCell ref="AC41:AC42"/>
    <mergeCell ref="AD41:AD42"/>
    <mergeCell ref="G50:G51"/>
    <mergeCell ref="H50:H51"/>
    <mergeCell ref="I50:I51"/>
    <mergeCell ref="J50:J51"/>
    <mergeCell ref="K50:K51"/>
    <mergeCell ref="M50:M51"/>
    <mergeCell ref="N50:N51"/>
    <mergeCell ref="O50:P50"/>
    <mergeCell ref="Q50:R50"/>
    <mergeCell ref="S50:S51"/>
    <mergeCell ref="AJ47:AJ48"/>
    <mergeCell ref="AK47:AK48"/>
    <mergeCell ref="AL47:AL48"/>
    <mergeCell ref="AN47:AN48"/>
    <mergeCell ref="AO47:AO48"/>
    <mergeCell ref="AE47:AE48"/>
    <mergeCell ref="AF47:AF48"/>
    <mergeCell ref="AG47:AG48"/>
    <mergeCell ref="AH47:AH48"/>
    <mergeCell ref="AI47:AI48"/>
    <mergeCell ref="Z47:Z48"/>
    <mergeCell ref="AA47:AA48"/>
    <mergeCell ref="AB47:AB48"/>
    <mergeCell ref="AC47:AC48"/>
    <mergeCell ref="AD47:AD48"/>
    <mergeCell ref="T47:T48"/>
    <mergeCell ref="V47:V48"/>
    <mergeCell ref="W47:W48"/>
    <mergeCell ref="X47:X48"/>
    <mergeCell ref="Y47:Y48"/>
    <mergeCell ref="AA50:AA51"/>
    <mergeCell ref="AB50:AB51"/>
    <mergeCell ref="T53:T54"/>
    <mergeCell ref="V53:V54"/>
    <mergeCell ref="W53:W54"/>
    <mergeCell ref="X53:X54"/>
    <mergeCell ref="Y53:Y54"/>
    <mergeCell ref="AP50:AQ50"/>
    <mergeCell ref="A53:B53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M53:M54"/>
    <mergeCell ref="N53:N54"/>
    <mergeCell ref="O53:P53"/>
    <mergeCell ref="Q53:R53"/>
    <mergeCell ref="S53:S54"/>
    <mergeCell ref="AJ50:AJ51"/>
    <mergeCell ref="AK50:AK51"/>
    <mergeCell ref="AL50:AL51"/>
    <mergeCell ref="AN50:AN51"/>
    <mergeCell ref="AO50:AO51"/>
    <mergeCell ref="AE50:AE51"/>
    <mergeCell ref="AF50:AF51"/>
    <mergeCell ref="AG50:AG51"/>
    <mergeCell ref="D50:D51"/>
    <mergeCell ref="E50:E51"/>
    <mergeCell ref="F50:F51"/>
    <mergeCell ref="V56:V57"/>
    <mergeCell ref="W56:W57"/>
    <mergeCell ref="X56:X57"/>
    <mergeCell ref="Y56:Y57"/>
    <mergeCell ref="AP59:AQ59"/>
    <mergeCell ref="AL59:AL60"/>
    <mergeCell ref="AN59:AN60"/>
    <mergeCell ref="AO59:AO60"/>
    <mergeCell ref="AP53:AQ53"/>
    <mergeCell ref="AJ53:AJ54"/>
    <mergeCell ref="AK53:AK54"/>
    <mergeCell ref="AL53:AL54"/>
    <mergeCell ref="AN53:AN54"/>
    <mergeCell ref="AO53:AO54"/>
    <mergeCell ref="AE53:AE54"/>
    <mergeCell ref="AF53:AF54"/>
    <mergeCell ref="AG53:AG54"/>
    <mergeCell ref="AH53:AH54"/>
    <mergeCell ref="AI53:AI54"/>
    <mergeCell ref="Z53:Z54"/>
    <mergeCell ref="AA53:AA54"/>
    <mergeCell ref="AB53:AB54"/>
    <mergeCell ref="AC53:AC54"/>
    <mergeCell ref="AD53:AD54"/>
    <mergeCell ref="W59:W60"/>
    <mergeCell ref="X59:X60"/>
    <mergeCell ref="Y59:Y60"/>
    <mergeCell ref="AP56:AQ56"/>
    <mergeCell ref="AJ56:AJ57"/>
    <mergeCell ref="AK56:AK57"/>
    <mergeCell ref="AL56:AL57"/>
    <mergeCell ref="AN56:AN57"/>
    <mergeCell ref="AO56:AO57"/>
    <mergeCell ref="AE56:AE57"/>
    <mergeCell ref="AF56:AF57"/>
    <mergeCell ref="AG56:AG57"/>
    <mergeCell ref="AH56:AH57"/>
    <mergeCell ref="AI56:AI57"/>
    <mergeCell ref="Z56:Z57"/>
    <mergeCell ref="AA56:AA57"/>
    <mergeCell ref="AB56:AB57"/>
    <mergeCell ref="AC56:AC57"/>
    <mergeCell ref="AD56:AD57"/>
    <mergeCell ref="A62:B62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M62:M63"/>
    <mergeCell ref="N62:N63"/>
    <mergeCell ref="O62:P62"/>
    <mergeCell ref="Q62:R62"/>
    <mergeCell ref="S62:S63"/>
    <mergeCell ref="AL62:AL63"/>
    <mergeCell ref="AO62:AO63"/>
    <mergeCell ref="T62:T63"/>
    <mergeCell ref="V62:V63"/>
    <mergeCell ref="W62:W63"/>
    <mergeCell ref="X62:X63"/>
    <mergeCell ref="Y62:Y63"/>
    <mergeCell ref="T68:T69"/>
    <mergeCell ref="F65:F66"/>
    <mergeCell ref="T65:T66"/>
    <mergeCell ref="AP65:AQ65"/>
    <mergeCell ref="AJ65:AJ66"/>
    <mergeCell ref="AK65:AK66"/>
    <mergeCell ref="AL65:AL66"/>
    <mergeCell ref="AN65:AN66"/>
    <mergeCell ref="AO65:AO66"/>
    <mergeCell ref="AE65:AE66"/>
    <mergeCell ref="AF65:AF66"/>
    <mergeCell ref="AG65:AG66"/>
    <mergeCell ref="C65:C66"/>
    <mergeCell ref="D65:D66"/>
    <mergeCell ref="E65:E66"/>
    <mergeCell ref="AJ59:AJ60"/>
    <mergeCell ref="AK59:AK60"/>
    <mergeCell ref="AE59:AE60"/>
    <mergeCell ref="AF59:AF60"/>
    <mergeCell ref="AG59:AG60"/>
    <mergeCell ref="AH59:AH60"/>
    <mergeCell ref="AI59:AI60"/>
    <mergeCell ref="Z59:Z60"/>
    <mergeCell ref="AA59:AA60"/>
    <mergeCell ref="AB59:AB60"/>
    <mergeCell ref="AM62:AM63"/>
    <mergeCell ref="AP62:AQ62"/>
    <mergeCell ref="AN62:AN63"/>
    <mergeCell ref="AC59:AC60"/>
    <mergeCell ref="AD59:AD60"/>
    <mergeCell ref="T59:T60"/>
    <mergeCell ref="V59:V60"/>
    <mergeCell ref="K80:K81"/>
    <mergeCell ref="M80:M81"/>
    <mergeCell ref="N80:N81"/>
    <mergeCell ref="O80:P80"/>
    <mergeCell ref="Q80:R80"/>
    <mergeCell ref="S80:S81"/>
    <mergeCell ref="AJ77:AJ78"/>
    <mergeCell ref="AK77:AK78"/>
    <mergeCell ref="AL77:AL78"/>
    <mergeCell ref="AO77:AO78"/>
    <mergeCell ref="AE77:AE78"/>
    <mergeCell ref="AF77:AF78"/>
    <mergeCell ref="AG77:AG78"/>
    <mergeCell ref="AH77:AH78"/>
    <mergeCell ref="AI77:AI78"/>
    <mergeCell ref="Z77:Z78"/>
    <mergeCell ref="AA77:AA78"/>
    <mergeCell ref="AB77:AB78"/>
    <mergeCell ref="AC77:AC78"/>
    <mergeCell ref="AD77:AD78"/>
    <mergeCell ref="T77:T78"/>
    <mergeCell ref="V77:V78"/>
    <mergeCell ref="W77:W78"/>
    <mergeCell ref="X77:X78"/>
    <mergeCell ref="Y77:Y78"/>
    <mergeCell ref="V80:V81"/>
    <mergeCell ref="W80:W81"/>
    <mergeCell ref="X80:X81"/>
    <mergeCell ref="AM59:AM60"/>
    <mergeCell ref="L62:L63"/>
    <mergeCell ref="U62:U63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M83:M84"/>
    <mergeCell ref="N83:N84"/>
    <mergeCell ref="O83:P83"/>
    <mergeCell ref="Q83:R83"/>
    <mergeCell ref="S83:S84"/>
    <mergeCell ref="AJ80:AJ81"/>
    <mergeCell ref="AK80:AK81"/>
    <mergeCell ref="AL80:AL81"/>
    <mergeCell ref="AN80:AN81"/>
    <mergeCell ref="AO80:AO81"/>
    <mergeCell ref="AE80:AE81"/>
    <mergeCell ref="AF80:AF81"/>
    <mergeCell ref="AG80:AG81"/>
    <mergeCell ref="C80:C81"/>
    <mergeCell ref="D80:D81"/>
    <mergeCell ref="E80:E81"/>
    <mergeCell ref="F80:F81"/>
    <mergeCell ref="G80:G81"/>
    <mergeCell ref="H80:H81"/>
    <mergeCell ref="I80:I81"/>
    <mergeCell ref="J80:J81"/>
    <mergeCell ref="AP83:AQ83"/>
    <mergeCell ref="AJ83:AJ84"/>
    <mergeCell ref="AK83:AK84"/>
    <mergeCell ref="AL83:AL84"/>
    <mergeCell ref="AN83:AN84"/>
    <mergeCell ref="AO83:AO84"/>
    <mergeCell ref="AE83:AE84"/>
    <mergeCell ref="AF83:AF84"/>
    <mergeCell ref="AG83:AG84"/>
    <mergeCell ref="AH83:AH84"/>
    <mergeCell ref="AI83:AI84"/>
    <mergeCell ref="Z83:Z84"/>
    <mergeCell ref="AA83:AA84"/>
    <mergeCell ref="AB83:AB84"/>
    <mergeCell ref="AC83:AC84"/>
    <mergeCell ref="AD83:AD84"/>
    <mergeCell ref="T83:T84"/>
    <mergeCell ref="V83:V84"/>
    <mergeCell ref="W83:W84"/>
    <mergeCell ref="X83:X84"/>
    <mergeCell ref="Y83:Y84"/>
    <mergeCell ref="AA89:AA90"/>
    <mergeCell ref="AB89:AB90"/>
    <mergeCell ref="AC89:AC90"/>
    <mergeCell ref="AD89:AD90"/>
    <mergeCell ref="T89:T90"/>
    <mergeCell ref="V89:V90"/>
    <mergeCell ref="W89:W90"/>
    <mergeCell ref="X89:X90"/>
    <mergeCell ref="Y89:Y90"/>
    <mergeCell ref="AP86:AQ86"/>
    <mergeCell ref="AJ86:AJ87"/>
    <mergeCell ref="AK86:AK87"/>
    <mergeCell ref="AL86:AL87"/>
    <mergeCell ref="AN86:AN87"/>
    <mergeCell ref="AO86:AO87"/>
    <mergeCell ref="AE86:AE87"/>
    <mergeCell ref="AF86:AF87"/>
    <mergeCell ref="AG86:AG87"/>
    <mergeCell ref="AH86:AH87"/>
    <mergeCell ref="AI86:AI87"/>
    <mergeCell ref="Z86:Z87"/>
    <mergeCell ref="AA86:AA87"/>
    <mergeCell ref="AB86:AB87"/>
    <mergeCell ref="AC86:AC87"/>
    <mergeCell ref="AD86:AD87"/>
    <mergeCell ref="T86:T87"/>
    <mergeCell ref="V86:V87"/>
    <mergeCell ref="W86:W87"/>
    <mergeCell ref="X86:X87"/>
    <mergeCell ref="Y86:Y87"/>
    <mergeCell ref="AM86:AM87"/>
    <mergeCell ref="AM89:AM90"/>
    <mergeCell ref="V92:V93"/>
    <mergeCell ref="W92:W93"/>
    <mergeCell ref="X92:X93"/>
    <mergeCell ref="Y92:Y93"/>
    <mergeCell ref="AP89:AQ89"/>
    <mergeCell ref="AL89:AL90"/>
    <mergeCell ref="AN89:AN90"/>
    <mergeCell ref="AO89:AO90"/>
    <mergeCell ref="AM92:AM93"/>
    <mergeCell ref="A92:B92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M93"/>
    <mergeCell ref="N92:N93"/>
    <mergeCell ref="O92:P92"/>
    <mergeCell ref="Q92:R92"/>
    <mergeCell ref="S92:S93"/>
    <mergeCell ref="AJ89:AJ90"/>
    <mergeCell ref="AK89:AK90"/>
    <mergeCell ref="AE89:AE90"/>
    <mergeCell ref="AF89:AF90"/>
    <mergeCell ref="AG89:AG90"/>
    <mergeCell ref="AH89:AH90"/>
    <mergeCell ref="AI89:AI90"/>
    <mergeCell ref="Z89:Z90"/>
    <mergeCell ref="AP92:AQ92"/>
    <mergeCell ref="AJ92:AJ93"/>
    <mergeCell ref="AK92:AK93"/>
    <mergeCell ref="AL92:AL93"/>
    <mergeCell ref="AN92:AN93"/>
    <mergeCell ref="AO92:AO93"/>
    <mergeCell ref="AE92:AE93"/>
    <mergeCell ref="AF92:AF93"/>
    <mergeCell ref="AG92:AG93"/>
    <mergeCell ref="AH92:AH93"/>
    <mergeCell ref="AI92:AI93"/>
    <mergeCell ref="Z92:Z93"/>
    <mergeCell ref="AA92:AA93"/>
    <mergeCell ref="AB92:AB93"/>
    <mergeCell ref="AC92:AC93"/>
    <mergeCell ref="AD92:AD93"/>
    <mergeCell ref="AC95:AC96"/>
    <mergeCell ref="AD95:AD96"/>
    <mergeCell ref="AP95:AQ95"/>
    <mergeCell ref="AJ95:AJ96"/>
    <mergeCell ref="AK95:AK96"/>
    <mergeCell ref="AL95:AL96"/>
    <mergeCell ref="AN95:AN96"/>
    <mergeCell ref="AO95:AO96"/>
    <mergeCell ref="AE95:AE96"/>
    <mergeCell ref="AF95:AF96"/>
    <mergeCell ref="AG95:AG96"/>
    <mergeCell ref="Y95:Y96"/>
    <mergeCell ref="W95:W96"/>
    <mergeCell ref="X95:X96"/>
    <mergeCell ref="AL98:AL99"/>
    <mergeCell ref="AN98:AN99"/>
    <mergeCell ref="AO98:AO99"/>
    <mergeCell ref="AP98:AQ98"/>
    <mergeCell ref="AJ98:AJ99"/>
    <mergeCell ref="AK98:AK99"/>
    <mergeCell ref="W98:W99"/>
    <mergeCell ref="X98:X99"/>
    <mergeCell ref="Y98:Y99"/>
    <mergeCell ref="AE98:AE99"/>
    <mergeCell ref="AF98:AF99"/>
    <mergeCell ref="AG98:AG99"/>
    <mergeCell ref="AH98:AH99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P14"/>
    <mergeCell ref="Q14:R14"/>
    <mergeCell ref="S14:S15"/>
    <mergeCell ref="U14:U15"/>
    <mergeCell ref="AP14:AQ14"/>
    <mergeCell ref="AL14:AL15"/>
    <mergeCell ref="AN14:AN15"/>
    <mergeCell ref="AO14:AO15"/>
    <mergeCell ref="AF14:AF15"/>
    <mergeCell ref="AG14:AG15"/>
    <mergeCell ref="AH14:AH15"/>
    <mergeCell ref="AI14:AI15"/>
    <mergeCell ref="Z14:Z15"/>
    <mergeCell ref="AA14:AA15"/>
    <mergeCell ref="AB14:AB15"/>
    <mergeCell ref="AC14:AC15"/>
    <mergeCell ref="AG11:AG12"/>
    <mergeCell ref="A20:B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U20:U21"/>
    <mergeCell ref="V17:V18"/>
    <mergeCell ref="W17:W18"/>
    <mergeCell ref="X17:X18"/>
    <mergeCell ref="X20:X21"/>
    <mergeCell ref="T17:T18"/>
    <mergeCell ref="A17:B17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P17"/>
    <mergeCell ref="AM23:AM24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P26"/>
    <mergeCell ref="Q26:R26"/>
    <mergeCell ref="S26:S27"/>
    <mergeCell ref="U26:U27"/>
    <mergeCell ref="AM26:AM27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D26:AD27"/>
    <mergeCell ref="T26:T27"/>
    <mergeCell ref="V26:V27"/>
    <mergeCell ref="W26:W27"/>
    <mergeCell ref="A29:B29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A23:B23"/>
    <mergeCell ref="C23:C24"/>
    <mergeCell ref="D23:D24"/>
    <mergeCell ref="E23:E24"/>
    <mergeCell ref="X26:X27"/>
    <mergeCell ref="Y26:Y27"/>
    <mergeCell ref="AM29:AM30"/>
    <mergeCell ref="L32:L33"/>
    <mergeCell ref="U32:U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W32:W33"/>
    <mergeCell ref="X32:X33"/>
    <mergeCell ref="Y32:Y33"/>
    <mergeCell ref="AC29:AC30"/>
    <mergeCell ref="AD29:AD30"/>
    <mergeCell ref="T29:T30"/>
    <mergeCell ref="V29:V30"/>
    <mergeCell ref="W29:W30"/>
    <mergeCell ref="X29:X30"/>
    <mergeCell ref="Y29:Y30"/>
    <mergeCell ref="V32:V33"/>
    <mergeCell ref="AM32:AM33"/>
    <mergeCell ref="T44:T45"/>
    <mergeCell ref="AL38:AL39"/>
    <mergeCell ref="U44:U45"/>
    <mergeCell ref="V44:V45"/>
    <mergeCell ref="W44:W45"/>
    <mergeCell ref="X44:X45"/>
    <mergeCell ref="Y44:Y45"/>
    <mergeCell ref="AD44:AD45"/>
    <mergeCell ref="T41:T42"/>
    <mergeCell ref="V41:V42"/>
    <mergeCell ref="W41:W42"/>
    <mergeCell ref="X41:X42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P38"/>
    <mergeCell ref="Q38:R38"/>
    <mergeCell ref="S38:S39"/>
    <mergeCell ref="T38:T39"/>
    <mergeCell ref="L44:L45"/>
    <mergeCell ref="M44:M45"/>
    <mergeCell ref="N44:N45"/>
    <mergeCell ref="AP38:AQ38"/>
    <mergeCell ref="A41:B41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P41"/>
    <mergeCell ref="Q41:R41"/>
    <mergeCell ref="S41:S42"/>
    <mergeCell ref="U41:U42"/>
    <mergeCell ref="AF38:AF39"/>
    <mergeCell ref="AG38:AG39"/>
    <mergeCell ref="AH38:AH39"/>
    <mergeCell ref="AI38:AI39"/>
    <mergeCell ref="AJ38:AJ39"/>
    <mergeCell ref="AK38:AK39"/>
    <mergeCell ref="Y41:Y42"/>
    <mergeCell ref="A38:B38"/>
    <mergeCell ref="C38:C39"/>
    <mergeCell ref="D38:D39"/>
    <mergeCell ref="E38:E39"/>
    <mergeCell ref="AM44:AM45"/>
    <mergeCell ref="A47:B47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P47"/>
    <mergeCell ref="Q47:R47"/>
    <mergeCell ref="S47:S48"/>
    <mergeCell ref="U47:U48"/>
    <mergeCell ref="AM47:AM48"/>
    <mergeCell ref="A44:B4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O44:P44"/>
    <mergeCell ref="Q44:R44"/>
    <mergeCell ref="S44:S45"/>
    <mergeCell ref="AP47:AQ47"/>
    <mergeCell ref="L50:L51"/>
    <mergeCell ref="T50:T51"/>
    <mergeCell ref="U50:U51"/>
    <mergeCell ref="V50:V51"/>
    <mergeCell ref="W50:W51"/>
    <mergeCell ref="Z50:Z51"/>
    <mergeCell ref="AD50:AD51"/>
    <mergeCell ref="AH50:AH51"/>
    <mergeCell ref="AI50:AI51"/>
    <mergeCell ref="AM50:AM51"/>
    <mergeCell ref="L53:L54"/>
    <mergeCell ref="U53:U54"/>
    <mergeCell ref="A56:B56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P56"/>
    <mergeCell ref="Q56:R56"/>
    <mergeCell ref="S56:S57"/>
    <mergeCell ref="U56:U57"/>
    <mergeCell ref="AM56:AM57"/>
    <mergeCell ref="T56:T57"/>
    <mergeCell ref="A59:B59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P59"/>
    <mergeCell ref="Q59:R59"/>
    <mergeCell ref="S59:S60"/>
    <mergeCell ref="U59:U60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G65:G66"/>
    <mergeCell ref="H65:H66"/>
    <mergeCell ref="I65:I66"/>
    <mergeCell ref="J65:J66"/>
    <mergeCell ref="K65:K66"/>
    <mergeCell ref="L65:L66"/>
    <mergeCell ref="M65:M66"/>
    <mergeCell ref="N65:N66"/>
    <mergeCell ref="O65:P65"/>
    <mergeCell ref="Q65:R65"/>
    <mergeCell ref="S65:S66"/>
    <mergeCell ref="U65:U66"/>
    <mergeCell ref="V65:V66"/>
    <mergeCell ref="W65:W66"/>
    <mergeCell ref="X65:X66"/>
    <mergeCell ref="Y65:Y66"/>
    <mergeCell ref="Z65:Z66"/>
    <mergeCell ref="AA65:AA66"/>
    <mergeCell ref="AB65:AB66"/>
    <mergeCell ref="AH65:AH66"/>
    <mergeCell ref="AI65:AI66"/>
    <mergeCell ref="AM65:AM66"/>
    <mergeCell ref="A68:B68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P68"/>
    <mergeCell ref="Q68:R68"/>
    <mergeCell ref="S68:S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AO68:AO69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P71"/>
    <mergeCell ref="Q71:R71"/>
    <mergeCell ref="S71:S72"/>
    <mergeCell ref="T71:T72"/>
    <mergeCell ref="U71:U72"/>
    <mergeCell ref="V71:V72"/>
    <mergeCell ref="W71:W72"/>
    <mergeCell ref="X71:X72"/>
    <mergeCell ref="AP74:AQ74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71:AH72"/>
    <mergeCell ref="AI71:AI72"/>
    <mergeCell ref="AJ71:AJ72"/>
    <mergeCell ref="AK71:AK72"/>
    <mergeCell ref="AL71:AL72"/>
    <mergeCell ref="AM71:AM72"/>
    <mergeCell ref="AN71:AN72"/>
    <mergeCell ref="AO71:AO72"/>
    <mergeCell ref="AO74:AO75"/>
    <mergeCell ref="AJ74:AJ75"/>
    <mergeCell ref="AK74:AK75"/>
    <mergeCell ref="AE74:AE75"/>
    <mergeCell ref="AF74:AF75"/>
    <mergeCell ref="AG74:AG75"/>
    <mergeCell ref="AH74:AH75"/>
    <mergeCell ref="AI74:AI75"/>
    <mergeCell ref="Z74:Z75"/>
    <mergeCell ref="AA74:AA75"/>
    <mergeCell ref="AB74:AB75"/>
    <mergeCell ref="O77:P77"/>
    <mergeCell ref="Q77:R77"/>
    <mergeCell ref="S77:S78"/>
    <mergeCell ref="U77:U78"/>
    <mergeCell ref="AP71:AQ71"/>
    <mergeCell ref="A74:B74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P74"/>
    <mergeCell ref="Q74:R74"/>
    <mergeCell ref="S74:S75"/>
    <mergeCell ref="T74:T75"/>
    <mergeCell ref="U74:U75"/>
    <mergeCell ref="V74:V75"/>
    <mergeCell ref="W74:W75"/>
    <mergeCell ref="X74:X75"/>
    <mergeCell ref="Y74:Y75"/>
    <mergeCell ref="AC74:AC75"/>
    <mergeCell ref="AD74:AD75"/>
    <mergeCell ref="AL74:AL75"/>
    <mergeCell ref="AM74:AM75"/>
    <mergeCell ref="AN74:AN75"/>
    <mergeCell ref="AM77:AM78"/>
    <mergeCell ref="AN77:AN78"/>
    <mergeCell ref="AP77:AQ77"/>
    <mergeCell ref="A80:B80"/>
    <mergeCell ref="L80:L81"/>
    <mergeCell ref="T80:T81"/>
    <mergeCell ref="U80:U81"/>
    <mergeCell ref="Y80:Y81"/>
    <mergeCell ref="Z80:Z81"/>
    <mergeCell ref="AA80:AA81"/>
    <mergeCell ref="AB80:AB81"/>
    <mergeCell ref="AC80:AC81"/>
    <mergeCell ref="AD80:AD81"/>
    <mergeCell ref="AH80:AH81"/>
    <mergeCell ref="AI80:AI81"/>
    <mergeCell ref="AM80:AM81"/>
    <mergeCell ref="L83:L84"/>
    <mergeCell ref="U83:U84"/>
    <mergeCell ref="AM83:AM84"/>
    <mergeCell ref="A77:B77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86:B86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P86"/>
    <mergeCell ref="Q86:R86"/>
    <mergeCell ref="S86:S87"/>
    <mergeCell ref="U86:U87"/>
    <mergeCell ref="A89:B89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P89"/>
    <mergeCell ref="Q89:R89"/>
    <mergeCell ref="S89:S90"/>
    <mergeCell ref="U89:U90"/>
    <mergeCell ref="L92:L93"/>
    <mergeCell ref="U92:U93"/>
    <mergeCell ref="A95:B95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P95"/>
    <mergeCell ref="Q95:R95"/>
    <mergeCell ref="S95:S96"/>
    <mergeCell ref="U95:U96"/>
    <mergeCell ref="T92:T93"/>
    <mergeCell ref="T95:T96"/>
    <mergeCell ref="AI98:AI99"/>
    <mergeCell ref="A98:B98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P98"/>
    <mergeCell ref="Q98:R98"/>
    <mergeCell ref="S98:S99"/>
    <mergeCell ref="T98:T99"/>
    <mergeCell ref="Z98:Z99"/>
    <mergeCell ref="AA98:AA99"/>
    <mergeCell ref="AB98:AB99"/>
    <mergeCell ref="AC98:AC99"/>
    <mergeCell ref="AD98:AD99"/>
    <mergeCell ref="U98:U99"/>
    <mergeCell ref="V98:V99"/>
  </mergeCells>
  <printOptions horizontalCentered="1"/>
  <pageMargins left="0.25" right="0.25" top="0.33" bottom="0.31" header="0.3" footer="0.3"/>
  <pageSetup paperSize="9" scale="60" orientation="landscape" r:id="rId1"/>
  <rowBreaks count="3" manualBreakCount="3">
    <brk id="31" max="42" man="1"/>
    <brk id="61" max="42" man="1"/>
    <brk id="91" max="4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94"/>
  <sheetViews>
    <sheetView view="pageBreakPreview" topLeftCell="A84" zoomScale="70" zoomScaleNormal="80" zoomScaleSheetLayoutView="70" workbookViewId="0">
      <selection activeCell="D74" sqref="D74:D75"/>
    </sheetView>
  </sheetViews>
  <sheetFormatPr defaultRowHeight="23.25" customHeight="1"/>
  <cols>
    <col min="1" max="1" width="4.875" style="61" customWidth="1"/>
    <col min="2" max="2" width="6.75" style="61" customWidth="1"/>
    <col min="3" max="3" width="8.2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217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217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'L2'!A12</f>
        <v>1</v>
      </c>
      <c r="B4" s="161" t="str">
        <f>'L2'!B12</f>
        <v>ID1248</v>
      </c>
      <c r="C4" s="187" t="str">
        <f>'L2'!D12</f>
        <v>អ៊ឹម ស្រីនាង</v>
      </c>
      <c r="D4" s="162">
        <f>'L2'!H12</f>
        <v>44685</v>
      </c>
      <c r="E4" s="163">
        <f>'L2'!I12</f>
        <v>204</v>
      </c>
      <c r="F4" s="163">
        <f>'L2'!J12</f>
        <v>26</v>
      </c>
      <c r="G4" s="161">
        <f>'L2'!K12</f>
        <v>0</v>
      </c>
      <c r="H4" s="161">
        <f>'L2'!L12</f>
        <v>0</v>
      </c>
      <c r="I4" s="161">
        <f>'L2'!M12</f>
        <v>0</v>
      </c>
      <c r="J4" s="161">
        <f>'L2'!N12</f>
        <v>24</v>
      </c>
      <c r="K4" s="161">
        <f>'L2'!P12</f>
        <v>0</v>
      </c>
      <c r="L4" s="161">
        <f>'L2'!Q12</f>
        <v>0</v>
      </c>
      <c r="M4" s="161" t="str">
        <f>'L2'!R12</f>
        <v>2</v>
      </c>
      <c r="N4" s="161">
        <f>'L2'!S12</f>
        <v>0</v>
      </c>
      <c r="O4" s="164">
        <f>'L2'!T12</f>
        <v>0</v>
      </c>
      <c r="P4" s="164">
        <f>'L2'!U12</f>
        <v>0</v>
      </c>
      <c r="Q4" s="165">
        <f>'L2'!W12</f>
        <v>0</v>
      </c>
      <c r="R4" s="165">
        <f>'L2'!X12</f>
        <v>0</v>
      </c>
      <c r="S4" s="165">
        <f>'L2'!AB12</f>
        <v>0</v>
      </c>
      <c r="T4" s="165">
        <f>'L2'!AC12</f>
        <v>0</v>
      </c>
      <c r="U4" s="165">
        <f>'L2'!AD12</f>
        <v>0</v>
      </c>
      <c r="V4" s="165">
        <f>'L2'!AE12</f>
        <v>15.692307692307692</v>
      </c>
      <c r="W4" s="165">
        <f>'L2'!AF12</f>
        <v>0</v>
      </c>
      <c r="X4" s="165">
        <f>'L2'!AG12</f>
        <v>188.30769230769229</v>
      </c>
      <c r="Y4" s="165">
        <f>'L2'!AH12</f>
        <v>203.99999999999997</v>
      </c>
      <c r="Z4" s="165"/>
      <c r="AA4" s="165"/>
      <c r="AB4" s="165">
        <f>'L2'!AL12</f>
        <v>10</v>
      </c>
      <c r="AC4" s="165">
        <f>'L2'!AR12</f>
        <v>13.846153846153845</v>
      </c>
      <c r="AD4" s="165">
        <f>'L2'!AX12</f>
        <v>227.84615384615381</v>
      </c>
      <c r="AE4" s="163">
        <f>'L2'!BE12</f>
        <v>12</v>
      </c>
      <c r="AF4" s="166">
        <f>'L2'!BH12</f>
        <v>0</v>
      </c>
      <c r="AG4" s="166">
        <f>'L2'!BW12</f>
        <v>36.840000000000003</v>
      </c>
      <c r="AH4" s="166">
        <f>'L2'!BX12</f>
        <v>12.5</v>
      </c>
      <c r="AI4" s="166">
        <f>'L2'!BY12</f>
        <v>0</v>
      </c>
      <c r="AJ4" s="166">
        <f>'L2'!BV12</f>
        <v>0</v>
      </c>
      <c r="AK4" s="166">
        <f>'L2'!BZ12</f>
        <v>102</v>
      </c>
      <c r="AL4" s="166">
        <f>'L2'!CA12</f>
        <v>0</v>
      </c>
      <c r="AM4" s="166">
        <f>'L2'!CB12</f>
        <v>5.78</v>
      </c>
      <c r="AN4" s="166">
        <f>'L2'!CC12</f>
        <v>1</v>
      </c>
      <c r="AO4" s="166">
        <f>'L2'!CD12</f>
        <v>180.41</v>
      </c>
      <c r="AP4" s="161">
        <f>'L2'!CE12</f>
        <v>180</v>
      </c>
      <c r="AQ4" s="167">
        <f>'L2'!CF12</f>
        <v>1600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217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'L2'!A13</f>
        <v>2</v>
      </c>
      <c r="B7" s="161" t="str">
        <f>'L2'!B13</f>
        <v>ID1287</v>
      </c>
      <c r="C7" s="187" t="str">
        <f>'L2'!D13</f>
        <v>យ៉ែម សីហា</v>
      </c>
      <c r="D7" s="162">
        <f>'L2'!H13</f>
        <v>44736</v>
      </c>
      <c r="E7" s="163">
        <f>'L2'!I13</f>
        <v>204</v>
      </c>
      <c r="F7" s="163">
        <f>'L2'!J13</f>
        <v>26</v>
      </c>
      <c r="G7" s="161">
        <f>'L2'!K13</f>
        <v>1</v>
      </c>
      <c r="H7" s="161">
        <f>'L2'!L13</f>
        <v>0</v>
      </c>
      <c r="I7" s="161">
        <f>'L2'!M13</f>
        <v>0</v>
      </c>
      <c r="J7" s="161">
        <f>'L2'!N13</f>
        <v>25</v>
      </c>
      <c r="K7" s="161">
        <f>'L2'!P13</f>
        <v>0</v>
      </c>
      <c r="L7" s="161">
        <f>'L2'!Q13</f>
        <v>0</v>
      </c>
      <c r="M7" s="161">
        <f>'L2'!R13</f>
        <v>0</v>
      </c>
      <c r="N7" s="161">
        <f>'L2'!S13</f>
        <v>0</v>
      </c>
      <c r="O7" s="164">
        <f>'L2'!T13</f>
        <v>0</v>
      </c>
      <c r="P7" s="164">
        <f>'L2'!U13</f>
        <v>0</v>
      </c>
      <c r="Q7" s="165">
        <f>'L2'!W13</f>
        <v>0</v>
      </c>
      <c r="R7" s="165">
        <f>'L2'!X13</f>
        <v>0</v>
      </c>
      <c r="S7" s="165">
        <f>'L2'!AB13</f>
        <v>0</v>
      </c>
      <c r="T7" s="165">
        <f>'L2'!AC13</f>
        <v>0</v>
      </c>
      <c r="U7" s="165">
        <f>'L2'!AD13</f>
        <v>0</v>
      </c>
      <c r="V7" s="165">
        <f>'L2'!AE13</f>
        <v>0</v>
      </c>
      <c r="W7" s="165">
        <f>'L2'!AF13</f>
        <v>0</v>
      </c>
      <c r="X7" s="165">
        <f>'L2'!AG13</f>
        <v>196.15384615384613</v>
      </c>
      <c r="Y7" s="165">
        <f>'L2'!AH13</f>
        <v>196.15384615384613</v>
      </c>
      <c r="Z7" s="165"/>
      <c r="AA7" s="165"/>
      <c r="AB7" s="165">
        <f>'L2'!AL13</f>
        <v>10</v>
      </c>
      <c r="AC7" s="165">
        <f>'L2'!AR13</f>
        <v>14.423076923076922</v>
      </c>
      <c r="AD7" s="165">
        <f>'L2'!AX13</f>
        <v>220.57692307692307</v>
      </c>
      <c r="AE7" s="163">
        <f>'L2'!BE13</f>
        <v>12</v>
      </c>
      <c r="AF7" s="166">
        <f>'L2'!BH13</f>
        <v>0</v>
      </c>
      <c r="AG7" s="166">
        <f>'L2'!BW13</f>
        <v>0</v>
      </c>
      <c r="AH7" s="166">
        <f>'L2'!BX13</f>
        <v>13</v>
      </c>
      <c r="AI7" s="166">
        <f>'L2'!BY13</f>
        <v>0</v>
      </c>
      <c r="AJ7" s="166">
        <f>'L2'!BV13</f>
        <v>0</v>
      </c>
      <c r="AK7" s="166">
        <f>'L2'!BZ13</f>
        <v>94.15</v>
      </c>
      <c r="AL7" s="166">
        <f>'L2'!CA13</f>
        <v>0</v>
      </c>
      <c r="AM7" s="166">
        <f>'L2'!CB13</f>
        <v>4.91</v>
      </c>
      <c r="AN7" s="166">
        <f>'L2'!CC13</f>
        <v>1</v>
      </c>
      <c r="AO7" s="166">
        <f>'L2'!CD13</f>
        <v>145.52000000000001</v>
      </c>
      <c r="AP7" s="161">
        <f>'L2'!CE13</f>
        <v>145</v>
      </c>
      <c r="AQ7" s="167">
        <f>'L2'!CF13</f>
        <v>2100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217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'L2'!A14</f>
        <v>3</v>
      </c>
      <c r="B10" s="161" t="str">
        <f>'L2'!B14</f>
        <v>ID1296</v>
      </c>
      <c r="C10" s="187" t="str">
        <f>'L2'!D14</f>
        <v>ស៊ុន សេរីរាជ្យ</v>
      </c>
      <c r="D10" s="162">
        <f>'L2'!H14</f>
        <v>44749</v>
      </c>
      <c r="E10" s="163">
        <f>'L2'!I14</f>
        <v>204</v>
      </c>
      <c r="F10" s="163">
        <f>'L2'!J14</f>
        <v>26</v>
      </c>
      <c r="G10" s="161">
        <f>'L2'!K14</f>
        <v>0</v>
      </c>
      <c r="H10" s="161">
        <f>'L2'!L14</f>
        <v>0</v>
      </c>
      <c r="I10" s="161">
        <f>'L2'!M14</f>
        <v>0</v>
      </c>
      <c r="J10" s="161">
        <f>'L2'!N14</f>
        <v>26</v>
      </c>
      <c r="K10" s="161">
        <f>'L2'!P14</f>
        <v>0</v>
      </c>
      <c r="L10" s="161">
        <f>'L2'!Q14</f>
        <v>0</v>
      </c>
      <c r="M10" s="161">
        <f>'L2'!R14</f>
        <v>0</v>
      </c>
      <c r="N10" s="161">
        <f>'L2'!S14</f>
        <v>0</v>
      </c>
      <c r="O10" s="164">
        <f>'L2'!T14</f>
        <v>0</v>
      </c>
      <c r="P10" s="164">
        <f>'L2'!U14</f>
        <v>0</v>
      </c>
      <c r="Q10" s="165">
        <f>'L2'!W14</f>
        <v>0</v>
      </c>
      <c r="R10" s="165">
        <f>'L2'!X14</f>
        <v>0</v>
      </c>
      <c r="S10" s="165">
        <f>'L2'!AB14</f>
        <v>0</v>
      </c>
      <c r="T10" s="165">
        <f>'L2'!AC14</f>
        <v>0</v>
      </c>
      <c r="U10" s="165">
        <f>'L2'!AD14</f>
        <v>0</v>
      </c>
      <c r="V10" s="165">
        <f>'L2'!AE14</f>
        <v>0</v>
      </c>
      <c r="W10" s="165">
        <f>'L2'!AF14</f>
        <v>0</v>
      </c>
      <c r="X10" s="165">
        <f>'L2'!AG14</f>
        <v>204</v>
      </c>
      <c r="Y10" s="165">
        <f>'L2'!AH14</f>
        <v>204</v>
      </c>
      <c r="Z10" s="165"/>
      <c r="AA10" s="165"/>
      <c r="AB10" s="165">
        <f>'L2'!AL14</f>
        <v>10</v>
      </c>
      <c r="AC10" s="165">
        <f>'L2'!AR14</f>
        <v>14.999999999999998</v>
      </c>
      <c r="AD10" s="165">
        <f>'L2'!AX14</f>
        <v>229</v>
      </c>
      <c r="AE10" s="163">
        <f>'L2'!BE14</f>
        <v>12</v>
      </c>
      <c r="AF10" s="166">
        <f>'L2'!BH14</f>
        <v>0</v>
      </c>
      <c r="AG10" s="166">
        <f>'L2'!BW14</f>
        <v>37.35</v>
      </c>
      <c r="AH10" s="166">
        <f>'L2'!BX14</f>
        <v>13.5</v>
      </c>
      <c r="AI10" s="166">
        <f>'L2'!BY14</f>
        <v>0</v>
      </c>
      <c r="AJ10" s="166">
        <f>'L2'!BV14</f>
        <v>0</v>
      </c>
      <c r="AK10" s="166">
        <f>'L2'!BZ14</f>
        <v>102</v>
      </c>
      <c r="AL10" s="166">
        <f>'L2'!CA14</f>
        <v>0</v>
      </c>
      <c r="AM10" s="166">
        <f>'L2'!CB14</f>
        <v>5.83</v>
      </c>
      <c r="AN10" s="166">
        <f>'L2'!CC14</f>
        <v>1</v>
      </c>
      <c r="AO10" s="166">
        <f>'L2'!CD14</f>
        <v>183.02</v>
      </c>
      <c r="AP10" s="161">
        <f>'L2'!CE14</f>
        <v>183</v>
      </c>
      <c r="AQ10" s="167">
        <f>'L2'!CF14</f>
        <v>100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217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'L2'!A15</f>
        <v>4</v>
      </c>
      <c r="B13" s="161" t="str">
        <f>'L2'!B15</f>
        <v>ID1323</v>
      </c>
      <c r="C13" s="187" t="str">
        <f>'L2'!D15</f>
        <v>សួង សុឃន</v>
      </c>
      <c r="D13" s="162">
        <f>'L2'!H15</f>
        <v>44756</v>
      </c>
      <c r="E13" s="163">
        <f>'L2'!I15</f>
        <v>204</v>
      </c>
      <c r="F13" s="163">
        <f>'L2'!J15</f>
        <v>26</v>
      </c>
      <c r="G13" s="161">
        <f>'L2'!K15</f>
        <v>0</v>
      </c>
      <c r="H13" s="161">
        <f>'L2'!L15</f>
        <v>0</v>
      </c>
      <c r="I13" s="161">
        <f>'L2'!M15</f>
        <v>0</v>
      </c>
      <c r="J13" s="161">
        <f>'L2'!N15</f>
        <v>26</v>
      </c>
      <c r="K13" s="161">
        <f>'L2'!P15</f>
        <v>0</v>
      </c>
      <c r="L13" s="161">
        <f>'L2'!Q15</f>
        <v>0</v>
      </c>
      <c r="M13" s="161">
        <f>'L2'!R15</f>
        <v>0</v>
      </c>
      <c r="N13" s="161">
        <f>'L2'!S15</f>
        <v>0</v>
      </c>
      <c r="O13" s="164">
        <f>'L2'!T15</f>
        <v>0</v>
      </c>
      <c r="P13" s="164">
        <f>'L2'!U15</f>
        <v>0</v>
      </c>
      <c r="Q13" s="165">
        <f>'L2'!W15</f>
        <v>0</v>
      </c>
      <c r="R13" s="165">
        <f>'L2'!X15</f>
        <v>0</v>
      </c>
      <c r="S13" s="165">
        <f>'L2'!AB15</f>
        <v>0</v>
      </c>
      <c r="T13" s="165">
        <f>'L2'!AC15</f>
        <v>0</v>
      </c>
      <c r="U13" s="165">
        <f>'L2'!AD15</f>
        <v>0</v>
      </c>
      <c r="V13" s="165">
        <f>'L2'!AE15</f>
        <v>0</v>
      </c>
      <c r="W13" s="165">
        <f>'L2'!AF15</f>
        <v>0</v>
      </c>
      <c r="X13" s="165">
        <f>'L2'!AG15</f>
        <v>204</v>
      </c>
      <c r="Y13" s="165">
        <f>'L2'!AH15</f>
        <v>204</v>
      </c>
      <c r="Z13" s="165"/>
      <c r="AA13" s="165"/>
      <c r="AB13" s="165">
        <f>'L2'!AL15</f>
        <v>10</v>
      </c>
      <c r="AC13" s="165">
        <f>'L2'!AR15</f>
        <v>14.999999999999998</v>
      </c>
      <c r="AD13" s="165">
        <f>'L2'!AX15</f>
        <v>229</v>
      </c>
      <c r="AE13" s="163">
        <f>'L2'!BE15</f>
        <v>12</v>
      </c>
      <c r="AF13" s="166">
        <f>'L2'!BH15</f>
        <v>0</v>
      </c>
      <c r="AG13" s="166">
        <f>'L2'!BW15</f>
        <v>30.964500000000001</v>
      </c>
      <c r="AH13" s="166">
        <f>'L2'!BX15</f>
        <v>13.5</v>
      </c>
      <c r="AI13" s="166">
        <f>'L2'!BY15</f>
        <v>0</v>
      </c>
      <c r="AJ13" s="166">
        <f>'L2'!BV15</f>
        <v>0</v>
      </c>
      <c r="AK13" s="166">
        <f>'L2'!BZ15</f>
        <v>102</v>
      </c>
      <c r="AL13" s="166">
        <f>'L2'!CA15</f>
        <v>0</v>
      </c>
      <c r="AM13" s="166">
        <f>'L2'!CB15</f>
        <v>5.7</v>
      </c>
      <c r="AN13" s="166">
        <f>'L2'!CC15</f>
        <v>1</v>
      </c>
      <c r="AO13" s="166">
        <f>'L2'!CD15</f>
        <v>176.76</v>
      </c>
      <c r="AP13" s="161">
        <f>'L2'!CE15</f>
        <v>176</v>
      </c>
      <c r="AQ13" s="167">
        <f>'L2'!CF15</f>
        <v>3000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217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'L2'!A16</f>
        <v>5</v>
      </c>
      <c r="B16" s="161" t="str">
        <f>'L2'!B16</f>
        <v>ID1391</v>
      </c>
      <c r="C16" s="187" t="str">
        <f>'L2'!D16</f>
        <v>ប៉ូច ជី</v>
      </c>
      <c r="D16" s="162">
        <f>'L2'!H16</f>
        <v>44779</v>
      </c>
      <c r="E16" s="163">
        <f>'L2'!I16</f>
        <v>204</v>
      </c>
      <c r="F16" s="163">
        <f>'L2'!J16</f>
        <v>26</v>
      </c>
      <c r="G16" s="161">
        <f>'L2'!K16</f>
        <v>0</v>
      </c>
      <c r="H16" s="161">
        <f>'L2'!L16</f>
        <v>0</v>
      </c>
      <c r="I16" s="161">
        <f>'L2'!M16</f>
        <v>0</v>
      </c>
      <c r="J16" s="161">
        <f>'L2'!N16</f>
        <v>25.5</v>
      </c>
      <c r="K16" s="161">
        <f>'L2'!P16</f>
        <v>0</v>
      </c>
      <c r="L16" s="161">
        <f>'L2'!Q16</f>
        <v>0</v>
      </c>
      <c r="M16" s="161" t="str">
        <f>'L2'!R16</f>
        <v>0.5</v>
      </c>
      <c r="N16" s="161">
        <f>'L2'!S16</f>
        <v>0</v>
      </c>
      <c r="O16" s="164">
        <f>'L2'!T16</f>
        <v>0</v>
      </c>
      <c r="P16" s="164">
        <f>'L2'!U16</f>
        <v>0</v>
      </c>
      <c r="Q16" s="165">
        <f>'L2'!W16</f>
        <v>0</v>
      </c>
      <c r="R16" s="165">
        <f>'L2'!X16</f>
        <v>0</v>
      </c>
      <c r="S16" s="165">
        <f>'L2'!AB16</f>
        <v>0</v>
      </c>
      <c r="T16" s="165">
        <f>'L2'!AC16</f>
        <v>0</v>
      </c>
      <c r="U16" s="165">
        <f>'L2'!AD16</f>
        <v>0</v>
      </c>
      <c r="V16" s="165">
        <f>'L2'!AE16</f>
        <v>3.9230769230769229</v>
      </c>
      <c r="W16" s="165">
        <f>'L2'!AF16</f>
        <v>0</v>
      </c>
      <c r="X16" s="165">
        <f>'L2'!AG16</f>
        <v>200.07692307692307</v>
      </c>
      <c r="Y16" s="165">
        <f>'L2'!AH16</f>
        <v>204</v>
      </c>
      <c r="Z16" s="165"/>
      <c r="AA16" s="165"/>
      <c r="AB16" s="165">
        <f>'L2'!AL16</f>
        <v>10</v>
      </c>
      <c r="AC16" s="165">
        <f>'L2'!AR16</f>
        <v>14.71153846153846</v>
      </c>
      <c r="AD16" s="165">
        <f>'L2'!AX16</f>
        <v>228.71153846153845</v>
      </c>
      <c r="AE16" s="163">
        <f>'L2'!BE16</f>
        <v>9</v>
      </c>
      <c r="AF16" s="166">
        <f>'L2'!BH16</f>
        <v>0</v>
      </c>
      <c r="AG16" s="166">
        <f>'L2'!BW16</f>
        <v>0</v>
      </c>
      <c r="AH16" s="166">
        <f>'L2'!BX16</f>
        <v>13.25</v>
      </c>
      <c r="AI16" s="166">
        <f>'L2'!BY16</f>
        <v>0</v>
      </c>
      <c r="AJ16" s="166">
        <f>'L2'!BV16</f>
        <v>0</v>
      </c>
      <c r="AK16" s="166">
        <f>'L2'!BZ16</f>
        <v>102</v>
      </c>
      <c r="AL16" s="166">
        <f>'L2'!CA16</f>
        <v>0</v>
      </c>
      <c r="AM16" s="166">
        <f>'L2'!CB16</f>
        <v>5.01</v>
      </c>
      <c r="AN16" s="166">
        <f>'L2'!CC16</f>
        <v>1</v>
      </c>
      <c r="AO16" s="166">
        <f>'L2'!CD16</f>
        <v>142.94999999999999</v>
      </c>
      <c r="AP16" s="161">
        <f>'L2'!CE16</f>
        <v>142</v>
      </c>
      <c r="AQ16" s="167">
        <f>'L2'!CF16</f>
        <v>3800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217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'L2'!A17</f>
        <v>6</v>
      </c>
      <c r="B19" s="161" t="str">
        <f>'L2'!B17</f>
        <v>ID1439</v>
      </c>
      <c r="C19" s="187" t="str">
        <f>'L2'!D17</f>
        <v>ណុស សៀងវ៉ា</v>
      </c>
      <c r="D19" s="162">
        <f>'L2'!H17</f>
        <v>44796</v>
      </c>
      <c r="E19" s="163">
        <f>'L2'!I17</f>
        <v>204</v>
      </c>
      <c r="F19" s="163">
        <f>'L2'!J17</f>
        <v>26</v>
      </c>
      <c r="G19" s="161">
        <f>'L2'!K17</f>
        <v>0</v>
      </c>
      <c r="H19" s="161">
        <f>'L2'!L17</f>
        <v>0</v>
      </c>
      <c r="I19" s="161">
        <f>'L2'!M17</f>
        <v>0</v>
      </c>
      <c r="J19" s="161">
        <f>'L2'!N17</f>
        <v>26</v>
      </c>
      <c r="K19" s="161">
        <f>'L2'!P17</f>
        <v>0</v>
      </c>
      <c r="L19" s="161">
        <f>'L2'!Q17</f>
        <v>0</v>
      </c>
      <c r="M19" s="161">
        <f>'L2'!R17</f>
        <v>0</v>
      </c>
      <c r="N19" s="161">
        <f>'L2'!S17</f>
        <v>0</v>
      </c>
      <c r="O19" s="164">
        <f>'L2'!T17</f>
        <v>0</v>
      </c>
      <c r="P19" s="164">
        <f>'L2'!U17</f>
        <v>0</v>
      </c>
      <c r="Q19" s="165">
        <f>'L2'!W17</f>
        <v>0</v>
      </c>
      <c r="R19" s="165">
        <f>'L2'!X17</f>
        <v>0</v>
      </c>
      <c r="S19" s="165">
        <f>'L2'!AB17</f>
        <v>0</v>
      </c>
      <c r="T19" s="165">
        <f>'L2'!AC17</f>
        <v>0</v>
      </c>
      <c r="U19" s="165">
        <f>'L2'!AD17</f>
        <v>0</v>
      </c>
      <c r="V19" s="165">
        <f>'L2'!AE17</f>
        <v>0</v>
      </c>
      <c r="W19" s="165">
        <f>'L2'!AF17</f>
        <v>0</v>
      </c>
      <c r="X19" s="165">
        <f>'L2'!AG17</f>
        <v>204</v>
      </c>
      <c r="Y19" s="165">
        <f>'L2'!AH17</f>
        <v>204</v>
      </c>
      <c r="Z19" s="165"/>
      <c r="AA19" s="165"/>
      <c r="AB19" s="165">
        <f>'L2'!AL17</f>
        <v>10</v>
      </c>
      <c r="AC19" s="165">
        <f>'L2'!AR17</f>
        <v>14.999999999999998</v>
      </c>
      <c r="AD19" s="165">
        <f>'L2'!AX17</f>
        <v>229</v>
      </c>
      <c r="AE19" s="163">
        <f>'L2'!BE17</f>
        <v>9</v>
      </c>
      <c r="AF19" s="166">
        <f>'L2'!BH17</f>
        <v>0</v>
      </c>
      <c r="AG19" s="166">
        <f>'L2'!BW17</f>
        <v>0</v>
      </c>
      <c r="AH19" s="166">
        <f>'L2'!BX17</f>
        <v>13.5</v>
      </c>
      <c r="AI19" s="166">
        <f>'L2'!BY17</f>
        <v>0</v>
      </c>
      <c r="AJ19" s="166">
        <f>'L2'!BV17</f>
        <v>0</v>
      </c>
      <c r="AK19" s="166">
        <f>'L2'!BZ17</f>
        <v>102</v>
      </c>
      <c r="AL19" s="166">
        <f>'L2'!CA17</f>
        <v>0</v>
      </c>
      <c r="AM19" s="166">
        <f>'L2'!CB17</f>
        <v>5.03</v>
      </c>
      <c r="AN19" s="166">
        <f>'L2'!CC17</f>
        <v>1</v>
      </c>
      <c r="AO19" s="166">
        <f>'L2'!CD17</f>
        <v>143.47</v>
      </c>
      <c r="AP19" s="161">
        <f>'L2'!CE17</f>
        <v>143</v>
      </c>
      <c r="AQ19" s="167">
        <f>'L2'!CF17</f>
        <v>1900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217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'L2'!A18</f>
        <v>7</v>
      </c>
      <c r="B22" s="161" t="str">
        <f>'L2'!B18</f>
        <v>ID1535</v>
      </c>
      <c r="C22" s="187" t="str">
        <f>'L2'!D18</f>
        <v>វឿន លី</v>
      </c>
      <c r="D22" s="162">
        <f>'L2'!H18</f>
        <v>44916</v>
      </c>
      <c r="E22" s="163">
        <f>'L2'!I18</f>
        <v>204</v>
      </c>
      <c r="F22" s="163">
        <f>'L2'!J18</f>
        <v>26</v>
      </c>
      <c r="G22" s="161">
        <f>'L2'!K18</f>
        <v>1</v>
      </c>
      <c r="H22" s="161">
        <f>'L2'!L18</f>
        <v>0</v>
      </c>
      <c r="I22" s="161">
        <f>'L2'!M18</f>
        <v>0</v>
      </c>
      <c r="J22" s="161">
        <f>'L2'!N18</f>
        <v>23.5</v>
      </c>
      <c r="K22" s="161">
        <f>'L2'!P18</f>
        <v>0</v>
      </c>
      <c r="L22" s="161">
        <f>'L2'!Q18</f>
        <v>0</v>
      </c>
      <c r="M22" s="161" t="str">
        <f>'L2'!R18</f>
        <v>1.5</v>
      </c>
      <c r="N22" s="161">
        <f>'L2'!S18</f>
        <v>0</v>
      </c>
      <c r="O22" s="164">
        <f>'L2'!T18</f>
        <v>0</v>
      </c>
      <c r="P22" s="164">
        <f>'L2'!U18</f>
        <v>0</v>
      </c>
      <c r="Q22" s="165">
        <f>'L2'!W18</f>
        <v>0</v>
      </c>
      <c r="R22" s="165">
        <f>'L2'!X18</f>
        <v>0</v>
      </c>
      <c r="S22" s="165">
        <f>'L2'!AB18</f>
        <v>0</v>
      </c>
      <c r="T22" s="165">
        <f>'L2'!AC18</f>
        <v>0</v>
      </c>
      <c r="U22" s="165">
        <f>'L2'!AD18</f>
        <v>0</v>
      </c>
      <c r="V22" s="165">
        <f>'L2'!AE18</f>
        <v>11.769230769230768</v>
      </c>
      <c r="W22" s="165">
        <f>'L2'!AF18</f>
        <v>0</v>
      </c>
      <c r="X22" s="165">
        <f>'L2'!AG18</f>
        <v>184.38461538461539</v>
      </c>
      <c r="Y22" s="165">
        <f>'L2'!AH18</f>
        <v>196.15384615384616</v>
      </c>
      <c r="Z22" s="165"/>
      <c r="AA22" s="165"/>
      <c r="AB22" s="165">
        <f>'L2'!AL18</f>
        <v>10</v>
      </c>
      <c r="AC22" s="165">
        <f>'L2'!AR18</f>
        <v>13.557692307692307</v>
      </c>
      <c r="AD22" s="165">
        <f>'L2'!AX18</f>
        <v>219.71153846153845</v>
      </c>
      <c r="AE22" s="163">
        <f>'L2'!BE18</f>
        <v>9</v>
      </c>
      <c r="AF22" s="166">
        <f>'L2'!BH18</f>
        <v>0</v>
      </c>
      <c r="AG22" s="166">
        <f>'L2'!BW18</f>
        <v>0</v>
      </c>
      <c r="AH22" s="166">
        <f>'L2'!BX18</f>
        <v>12.25</v>
      </c>
      <c r="AI22" s="166">
        <f>'L2'!BY18</f>
        <v>0</v>
      </c>
      <c r="AJ22" s="166">
        <f>'L2'!BV18</f>
        <v>0</v>
      </c>
      <c r="AK22" s="166">
        <f>'L2'!BZ18</f>
        <v>94.15</v>
      </c>
      <c r="AL22" s="166">
        <f>'L2'!CA18</f>
        <v>0</v>
      </c>
      <c r="AM22" s="166">
        <f>'L2'!CB18</f>
        <v>4.8099999999999996</v>
      </c>
      <c r="AN22" s="166">
        <f>'L2'!CC18</f>
        <v>1</v>
      </c>
      <c r="AO22" s="166">
        <f>'L2'!CD18</f>
        <v>141</v>
      </c>
      <c r="AP22" s="161">
        <f>'L2'!CE18</f>
        <v>141</v>
      </c>
      <c r="AQ22" s="167">
        <f>'L2'!CF18</f>
        <v>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217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'L2'!A19</f>
        <v>8</v>
      </c>
      <c r="B25" s="161" t="str">
        <f>'L2'!B19</f>
        <v>ID1538</v>
      </c>
      <c r="C25" s="187" t="str">
        <f>'L2'!D19</f>
        <v>ឆន ស្រីម៉ៅ</v>
      </c>
      <c r="D25" s="162">
        <f>'L2'!H19</f>
        <v>44921</v>
      </c>
      <c r="E25" s="163">
        <f>'L2'!I19</f>
        <v>204</v>
      </c>
      <c r="F25" s="163">
        <f>'L2'!J19</f>
        <v>26</v>
      </c>
      <c r="G25" s="161">
        <f>'L2'!K19</f>
        <v>1</v>
      </c>
      <c r="H25" s="161">
        <f>'L2'!L19</f>
        <v>0</v>
      </c>
      <c r="I25" s="161">
        <f>'L2'!M19</f>
        <v>0</v>
      </c>
      <c r="J25" s="161">
        <f>'L2'!N19</f>
        <v>24.5</v>
      </c>
      <c r="K25" s="161">
        <f>'L2'!P19</f>
        <v>0</v>
      </c>
      <c r="L25" s="161">
        <f>'L2'!Q19</f>
        <v>0</v>
      </c>
      <c r="M25" s="161" t="str">
        <f>'L2'!R19</f>
        <v>0.5</v>
      </c>
      <c r="N25" s="161">
        <f>'L2'!S19</f>
        <v>0</v>
      </c>
      <c r="O25" s="164">
        <f>'L2'!T19</f>
        <v>0</v>
      </c>
      <c r="P25" s="164">
        <f>'L2'!U19</f>
        <v>0</v>
      </c>
      <c r="Q25" s="165">
        <f>'L2'!W19</f>
        <v>0</v>
      </c>
      <c r="R25" s="165">
        <f>'L2'!X19</f>
        <v>0</v>
      </c>
      <c r="S25" s="165">
        <f>'L2'!AB19</f>
        <v>0</v>
      </c>
      <c r="T25" s="165">
        <f>'L2'!AC19</f>
        <v>0</v>
      </c>
      <c r="U25" s="165">
        <f>'L2'!AD19</f>
        <v>0</v>
      </c>
      <c r="V25" s="165">
        <f>'L2'!AE19</f>
        <v>3.9230769230769229</v>
      </c>
      <c r="W25" s="165">
        <f>'L2'!AF19</f>
        <v>0</v>
      </c>
      <c r="X25" s="165">
        <f>'L2'!AG19</f>
        <v>192.23076923076923</v>
      </c>
      <c r="Y25" s="165">
        <f>'L2'!AH19</f>
        <v>196.15384615384616</v>
      </c>
      <c r="Z25" s="165"/>
      <c r="AA25" s="165"/>
      <c r="AB25" s="165">
        <f>'L2'!AL19</f>
        <v>10</v>
      </c>
      <c r="AC25" s="165">
        <f>'L2'!AR19</f>
        <v>14.134615384615383</v>
      </c>
      <c r="AD25" s="165">
        <f>'L2'!AX19</f>
        <v>220.28846153846155</v>
      </c>
      <c r="AE25" s="163">
        <f>'L2'!BE19</f>
        <v>9</v>
      </c>
      <c r="AF25" s="166">
        <f>'L2'!BH19</f>
        <v>0</v>
      </c>
      <c r="AG25" s="166">
        <f>'L2'!BW19</f>
        <v>0</v>
      </c>
      <c r="AH25" s="166">
        <f>'L2'!BX19</f>
        <v>12.75</v>
      </c>
      <c r="AI25" s="166">
        <f>'L2'!BY19</f>
        <v>0</v>
      </c>
      <c r="AJ25" s="166">
        <f>'L2'!BV19</f>
        <v>0</v>
      </c>
      <c r="AK25" s="166">
        <f>'L2'!BZ19</f>
        <v>98.08</v>
      </c>
      <c r="AL25" s="166">
        <f>'L2'!CA19</f>
        <v>0</v>
      </c>
      <c r="AM25" s="166">
        <f>'L2'!CB19</f>
        <v>4.91</v>
      </c>
      <c r="AN25" s="166">
        <f>'L2'!CC19</f>
        <v>1</v>
      </c>
      <c r="AO25" s="166">
        <f>'L2'!CD19</f>
        <v>138.05000000000001</v>
      </c>
      <c r="AP25" s="161">
        <f>'L2'!CE19</f>
        <v>138</v>
      </c>
      <c r="AQ25" s="167">
        <f>'L2'!CF19</f>
        <v>200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217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'L2'!A20</f>
        <v>9</v>
      </c>
      <c r="B28" s="161" t="str">
        <f>'L2'!B20</f>
        <v>ID1598</v>
      </c>
      <c r="C28" s="187" t="str">
        <f>'L2'!D20</f>
        <v>គង់ រ៉ា</v>
      </c>
      <c r="D28" s="162">
        <f>'L2'!H20</f>
        <v>45001</v>
      </c>
      <c r="E28" s="163">
        <f>'L2'!I20</f>
        <v>204</v>
      </c>
      <c r="F28" s="163">
        <f>'L2'!J20</f>
        <v>26</v>
      </c>
      <c r="G28" s="161">
        <f>'L2'!K20</f>
        <v>0</v>
      </c>
      <c r="H28" s="161">
        <f>'L2'!L20</f>
        <v>0</v>
      </c>
      <c r="I28" s="161">
        <f>'L2'!M20</f>
        <v>0</v>
      </c>
      <c r="J28" s="161">
        <f>'L2'!N20</f>
        <v>26</v>
      </c>
      <c r="K28" s="161">
        <f>'L2'!P20</f>
        <v>0</v>
      </c>
      <c r="L28" s="161">
        <f>'L2'!Q20</f>
        <v>0</v>
      </c>
      <c r="M28" s="161">
        <f>'L2'!R20</f>
        <v>0</v>
      </c>
      <c r="N28" s="161">
        <f>'L2'!S20</f>
        <v>0</v>
      </c>
      <c r="O28" s="164">
        <f>'L2'!T20</f>
        <v>0</v>
      </c>
      <c r="P28" s="164">
        <f>'L2'!U20</f>
        <v>0</v>
      </c>
      <c r="Q28" s="165">
        <f>'L2'!W20</f>
        <v>0</v>
      </c>
      <c r="R28" s="165">
        <f>'L2'!X20</f>
        <v>0</v>
      </c>
      <c r="S28" s="165">
        <f>'L2'!AB20</f>
        <v>0</v>
      </c>
      <c r="T28" s="165">
        <f>'L2'!AC20</f>
        <v>0</v>
      </c>
      <c r="U28" s="165">
        <f>'L2'!AD20</f>
        <v>0</v>
      </c>
      <c r="V28" s="165">
        <f>'L2'!AE20</f>
        <v>0</v>
      </c>
      <c r="W28" s="165">
        <f>'L2'!AF20</f>
        <v>0</v>
      </c>
      <c r="X28" s="165">
        <f>'L2'!AG20</f>
        <v>204</v>
      </c>
      <c r="Y28" s="165">
        <f>'L2'!AH20</f>
        <v>204</v>
      </c>
      <c r="Z28" s="165"/>
      <c r="AA28" s="165"/>
      <c r="AB28" s="165">
        <f>'L2'!AL20</f>
        <v>10</v>
      </c>
      <c r="AC28" s="165">
        <f>'L2'!AR20</f>
        <v>14.999999999999998</v>
      </c>
      <c r="AD28" s="165">
        <f>'L2'!AX20</f>
        <v>229</v>
      </c>
      <c r="AE28" s="163">
        <f>'L2'!BE20</f>
        <v>6</v>
      </c>
      <c r="AF28" s="166">
        <f>'L2'!BH20</f>
        <v>12</v>
      </c>
      <c r="AG28" s="166">
        <f>'L2'!BW20</f>
        <v>0</v>
      </c>
      <c r="AH28" s="166">
        <f>'L2'!BX20</f>
        <v>13.5</v>
      </c>
      <c r="AI28" s="166">
        <f>'L2'!BY20</f>
        <v>0</v>
      </c>
      <c r="AJ28" s="166">
        <f>'L2'!BV20</f>
        <v>0</v>
      </c>
      <c r="AK28" s="166">
        <f>'L2'!BZ20</f>
        <v>102</v>
      </c>
      <c r="AL28" s="166">
        <f>'L2'!CA20</f>
        <v>0</v>
      </c>
      <c r="AM28" s="166">
        <f>'L2'!CB20</f>
        <v>5.21</v>
      </c>
      <c r="AN28" s="166">
        <f>'L2'!CC20</f>
        <v>1</v>
      </c>
      <c r="AO28" s="166">
        <f>'L2'!CD20</f>
        <v>152.29</v>
      </c>
      <c r="AP28" s="161">
        <f>'L2'!CE20</f>
        <v>152</v>
      </c>
      <c r="AQ28" s="167">
        <f>'L2'!CF20</f>
        <v>1200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217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'L2'!A21</f>
        <v>10</v>
      </c>
      <c r="B31" s="161" t="str">
        <f>'L2'!B21</f>
        <v>ID1608</v>
      </c>
      <c r="C31" s="187" t="str">
        <f>'L2'!D21</f>
        <v>យ៉ូន ស្រីណេត</v>
      </c>
      <c r="D31" s="162">
        <f>'L2'!H21</f>
        <v>45001</v>
      </c>
      <c r="E31" s="163">
        <f>'L2'!I21</f>
        <v>204</v>
      </c>
      <c r="F31" s="163">
        <f>'L2'!J21</f>
        <v>26</v>
      </c>
      <c r="G31" s="161">
        <f>'L2'!K21</f>
        <v>0</v>
      </c>
      <c r="H31" s="161">
        <f>'L2'!L21</f>
        <v>0</v>
      </c>
      <c r="I31" s="161">
        <f>'L2'!M21</f>
        <v>0</v>
      </c>
      <c r="J31" s="161">
        <f>'L2'!N21</f>
        <v>26</v>
      </c>
      <c r="K31" s="161">
        <f>'L2'!P21</f>
        <v>0</v>
      </c>
      <c r="L31" s="161">
        <f>'L2'!Q21</f>
        <v>0</v>
      </c>
      <c r="M31" s="161">
        <f>'L2'!R21</f>
        <v>0</v>
      </c>
      <c r="N31" s="161">
        <f>'L2'!S21</f>
        <v>0</v>
      </c>
      <c r="O31" s="164">
        <f>'L2'!T21</f>
        <v>0</v>
      </c>
      <c r="P31" s="164">
        <f>'L2'!U21</f>
        <v>0</v>
      </c>
      <c r="Q31" s="165">
        <f>'L2'!W21</f>
        <v>0</v>
      </c>
      <c r="R31" s="165">
        <f>'L2'!X21</f>
        <v>0</v>
      </c>
      <c r="S31" s="165">
        <f>'L2'!AB21</f>
        <v>0</v>
      </c>
      <c r="T31" s="165">
        <f>'L2'!AC21</f>
        <v>0</v>
      </c>
      <c r="U31" s="165">
        <f>'L2'!AD21</f>
        <v>0</v>
      </c>
      <c r="V31" s="165">
        <f>'L2'!AE21</f>
        <v>0</v>
      </c>
      <c r="W31" s="165">
        <f>'L2'!AF21</f>
        <v>0</v>
      </c>
      <c r="X31" s="165">
        <f>'L2'!AG21</f>
        <v>204</v>
      </c>
      <c r="Y31" s="165">
        <f>'L2'!AH21</f>
        <v>204</v>
      </c>
      <c r="Z31" s="165"/>
      <c r="AA31" s="165"/>
      <c r="AB31" s="165">
        <f>'L2'!AL21</f>
        <v>10</v>
      </c>
      <c r="AC31" s="165">
        <f>'L2'!AR21</f>
        <v>14.999999999999998</v>
      </c>
      <c r="AD31" s="165">
        <f>'L2'!AX21</f>
        <v>229</v>
      </c>
      <c r="AE31" s="163">
        <f>'L2'!BE21</f>
        <v>6</v>
      </c>
      <c r="AF31" s="166">
        <f>'L2'!BH21</f>
        <v>32</v>
      </c>
      <c r="AG31" s="166">
        <f>'L2'!BW21</f>
        <v>0</v>
      </c>
      <c r="AH31" s="166">
        <f>'L2'!BX21</f>
        <v>13.5</v>
      </c>
      <c r="AI31" s="166">
        <f>'L2'!BY21</f>
        <v>0</v>
      </c>
      <c r="AJ31" s="166">
        <f>'L2'!BV21</f>
        <v>0</v>
      </c>
      <c r="AK31" s="166">
        <f>'L2'!BZ21</f>
        <v>102</v>
      </c>
      <c r="AL31" s="166">
        <f>'L2'!CA21</f>
        <v>0</v>
      </c>
      <c r="AM31" s="166">
        <f>'L2'!CB21</f>
        <v>5.61</v>
      </c>
      <c r="AN31" s="166">
        <f>'L2'!CC21</f>
        <v>1</v>
      </c>
      <c r="AO31" s="166">
        <f>'L2'!CD21</f>
        <v>171.89</v>
      </c>
      <c r="AP31" s="161">
        <f>'L2'!CE21</f>
        <v>171</v>
      </c>
      <c r="AQ31" s="167">
        <f>'L2'!CF21</f>
        <v>3600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217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'L2'!A22</f>
        <v>11</v>
      </c>
      <c r="B34" s="161" t="str">
        <f>'L2'!B22</f>
        <v>ID1609</v>
      </c>
      <c r="C34" s="187" t="str">
        <f>'L2'!D22</f>
        <v>ជា តុលា</v>
      </c>
      <c r="D34" s="162">
        <f>'L2'!H22</f>
        <v>45001</v>
      </c>
      <c r="E34" s="163">
        <f>'L2'!I22</f>
        <v>204</v>
      </c>
      <c r="F34" s="163">
        <f>'L2'!J22</f>
        <v>26</v>
      </c>
      <c r="G34" s="161">
        <f>'L2'!K22</f>
        <v>1</v>
      </c>
      <c r="H34" s="161">
        <f>'L2'!L22</f>
        <v>0</v>
      </c>
      <c r="I34" s="161">
        <f>'L2'!M22</f>
        <v>0</v>
      </c>
      <c r="J34" s="161">
        <f>'L2'!N22</f>
        <v>25</v>
      </c>
      <c r="K34" s="161">
        <f>'L2'!P22</f>
        <v>0</v>
      </c>
      <c r="L34" s="161">
        <f>'L2'!Q22</f>
        <v>0</v>
      </c>
      <c r="M34" s="161">
        <f>'L2'!R22</f>
        <v>0</v>
      </c>
      <c r="N34" s="161">
        <f>'L2'!S22</f>
        <v>0</v>
      </c>
      <c r="O34" s="164">
        <f>'L2'!T22</f>
        <v>0</v>
      </c>
      <c r="P34" s="164">
        <f>'L2'!U22</f>
        <v>0</v>
      </c>
      <c r="Q34" s="165">
        <f>'L2'!W22</f>
        <v>0</v>
      </c>
      <c r="R34" s="165">
        <f>'L2'!X22</f>
        <v>0</v>
      </c>
      <c r="S34" s="165">
        <f>'L2'!AB22</f>
        <v>0</v>
      </c>
      <c r="T34" s="165">
        <f>'L2'!AC22</f>
        <v>0</v>
      </c>
      <c r="U34" s="165">
        <f>'L2'!AD22</f>
        <v>0</v>
      </c>
      <c r="V34" s="165">
        <f>'L2'!AE22</f>
        <v>0</v>
      </c>
      <c r="W34" s="165">
        <f>'L2'!AF22</f>
        <v>0</v>
      </c>
      <c r="X34" s="165">
        <f>'L2'!AG22</f>
        <v>196.15384615384613</v>
      </c>
      <c r="Y34" s="165">
        <f>'L2'!AH22</f>
        <v>196.15384615384613</v>
      </c>
      <c r="Z34" s="165"/>
      <c r="AA34" s="165"/>
      <c r="AB34" s="165">
        <f>'L2'!AL22</f>
        <v>10</v>
      </c>
      <c r="AC34" s="165">
        <f>'L2'!AR22</f>
        <v>14.423076923076922</v>
      </c>
      <c r="AD34" s="165">
        <f>'L2'!AX22</f>
        <v>220.57692307692307</v>
      </c>
      <c r="AE34" s="163">
        <f>'L2'!BE22</f>
        <v>6</v>
      </c>
      <c r="AF34" s="166">
        <f>'L2'!BH22</f>
        <v>32</v>
      </c>
      <c r="AG34" s="166">
        <f>'L2'!BW22</f>
        <v>0</v>
      </c>
      <c r="AH34" s="166">
        <f>'L2'!BX22</f>
        <v>13</v>
      </c>
      <c r="AI34" s="166">
        <f>'L2'!BY22</f>
        <v>0</v>
      </c>
      <c r="AJ34" s="166">
        <f>'L2'!BV22</f>
        <v>0</v>
      </c>
      <c r="AK34" s="166">
        <f>'L2'!BZ22</f>
        <v>94.15</v>
      </c>
      <c r="AL34" s="166">
        <f>'L2'!CA22</f>
        <v>0</v>
      </c>
      <c r="AM34" s="166">
        <f>'L2'!CB22</f>
        <v>5.43</v>
      </c>
      <c r="AN34" s="166">
        <f>'L2'!CC22</f>
        <v>1</v>
      </c>
      <c r="AO34" s="166">
        <f>'L2'!CD22</f>
        <v>171</v>
      </c>
      <c r="AP34" s="161">
        <f>'L2'!CE22</f>
        <v>171</v>
      </c>
      <c r="AQ34" s="167">
        <f>'L2'!CF22</f>
        <v>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217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'L2'!A23</f>
        <v>12</v>
      </c>
      <c r="B37" s="161" t="str">
        <f>'L2'!B23</f>
        <v>ID1624</v>
      </c>
      <c r="C37" s="187" t="str">
        <f>'L2'!D23</f>
        <v>អឿន សិរីសោភ័ណ្ឌ</v>
      </c>
      <c r="D37" s="162">
        <f>'L2'!H23</f>
        <v>45045</v>
      </c>
      <c r="E37" s="163">
        <f>'L2'!I23</f>
        <v>204</v>
      </c>
      <c r="F37" s="163">
        <f>'L2'!J23</f>
        <v>26</v>
      </c>
      <c r="G37" s="161">
        <f>'L2'!K23</f>
        <v>1</v>
      </c>
      <c r="H37" s="161">
        <f>'L2'!L23</f>
        <v>0</v>
      </c>
      <c r="I37" s="161">
        <f>'L2'!M23</f>
        <v>0</v>
      </c>
      <c r="J37" s="161">
        <f>'L2'!N23</f>
        <v>24.5</v>
      </c>
      <c r="K37" s="161">
        <f>'L2'!P23</f>
        <v>0</v>
      </c>
      <c r="L37" s="161">
        <f>'L2'!Q23</f>
        <v>0</v>
      </c>
      <c r="M37" s="161" t="str">
        <f>'L2'!R23</f>
        <v>0.5</v>
      </c>
      <c r="N37" s="161">
        <f>'L2'!S23</f>
        <v>0</v>
      </c>
      <c r="O37" s="164">
        <f>'L2'!T23</f>
        <v>0</v>
      </c>
      <c r="P37" s="164">
        <f>'L2'!U23</f>
        <v>0</v>
      </c>
      <c r="Q37" s="165">
        <f>'L2'!W23</f>
        <v>0</v>
      </c>
      <c r="R37" s="165">
        <f>'L2'!X23</f>
        <v>0</v>
      </c>
      <c r="S37" s="165">
        <f>'L2'!AB23</f>
        <v>0</v>
      </c>
      <c r="T37" s="165">
        <f>'L2'!AC23</f>
        <v>0</v>
      </c>
      <c r="U37" s="165">
        <f>'L2'!AD23</f>
        <v>0</v>
      </c>
      <c r="V37" s="165">
        <f>'L2'!AE23</f>
        <v>3.9230769230769229</v>
      </c>
      <c r="W37" s="165">
        <f>'L2'!AF23</f>
        <v>0</v>
      </c>
      <c r="X37" s="165">
        <f>'L2'!AG23</f>
        <v>192.23076923076923</v>
      </c>
      <c r="Y37" s="165">
        <f>'L2'!AH23</f>
        <v>196.15384615384616</v>
      </c>
      <c r="Z37" s="165"/>
      <c r="AA37" s="165"/>
      <c r="AB37" s="165">
        <f>'L2'!AL23</f>
        <v>10</v>
      </c>
      <c r="AC37" s="165">
        <f>'L2'!AR23</f>
        <v>14.134615384615383</v>
      </c>
      <c r="AD37" s="165">
        <f>'L2'!AX23</f>
        <v>220.28846153846155</v>
      </c>
      <c r="AE37" s="163">
        <f>'L2'!BE23</f>
        <v>6</v>
      </c>
      <c r="AF37" s="166">
        <f>'L2'!BH23</f>
        <v>32</v>
      </c>
      <c r="AG37" s="166">
        <f>'L2'!BW23</f>
        <v>0</v>
      </c>
      <c r="AH37" s="166">
        <f>'L2'!BX23</f>
        <v>12.75</v>
      </c>
      <c r="AI37" s="166">
        <f>'L2'!BY23</f>
        <v>0</v>
      </c>
      <c r="AJ37" s="166">
        <f>'L2'!BV23</f>
        <v>0</v>
      </c>
      <c r="AK37" s="166">
        <f>'L2'!BZ23</f>
        <v>94.15</v>
      </c>
      <c r="AL37" s="166">
        <f>'L2'!CA23</f>
        <v>0</v>
      </c>
      <c r="AM37" s="166">
        <f>'L2'!CB23</f>
        <v>5.42</v>
      </c>
      <c r="AN37" s="166">
        <f>'L2'!CC23</f>
        <v>1</v>
      </c>
      <c r="AO37" s="166">
        <f>'L2'!CD23</f>
        <v>170.47</v>
      </c>
      <c r="AP37" s="161">
        <f>'L2'!CE23</f>
        <v>170</v>
      </c>
      <c r="AQ37" s="167">
        <f>'L2'!CF23</f>
        <v>1900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217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'L2'!A24</f>
        <v>13</v>
      </c>
      <c r="B40" s="161" t="str">
        <f>'L2'!B24</f>
        <v>ID1626</v>
      </c>
      <c r="C40" s="187" t="str">
        <f>'L2'!D24</f>
        <v>ដួង សុភា</v>
      </c>
      <c r="D40" s="162">
        <f>'L2'!H24</f>
        <v>45045</v>
      </c>
      <c r="E40" s="163">
        <f>'L2'!I24</f>
        <v>204</v>
      </c>
      <c r="F40" s="163">
        <f>'L2'!J24</f>
        <v>26</v>
      </c>
      <c r="G40" s="161">
        <f>'L2'!K24</f>
        <v>2.5</v>
      </c>
      <c r="H40" s="161">
        <f>'L2'!L24</f>
        <v>0</v>
      </c>
      <c r="I40" s="161">
        <f>'L2'!M24</f>
        <v>0</v>
      </c>
      <c r="J40" s="161">
        <f>'L2'!N24</f>
        <v>23.5</v>
      </c>
      <c r="K40" s="161">
        <f>'L2'!P24</f>
        <v>0</v>
      </c>
      <c r="L40" s="161">
        <f>'L2'!Q24</f>
        <v>0</v>
      </c>
      <c r="M40" s="161">
        <f>'L2'!R24</f>
        <v>0</v>
      </c>
      <c r="N40" s="161">
        <f>'L2'!S24</f>
        <v>0</v>
      </c>
      <c r="O40" s="164">
        <f>'L2'!T24</f>
        <v>0</v>
      </c>
      <c r="P40" s="164">
        <f>'L2'!U24</f>
        <v>0</v>
      </c>
      <c r="Q40" s="165">
        <f>'L2'!W24</f>
        <v>0</v>
      </c>
      <c r="R40" s="165">
        <f>'L2'!X24</f>
        <v>0</v>
      </c>
      <c r="S40" s="165">
        <f>'L2'!AB24</f>
        <v>0</v>
      </c>
      <c r="T40" s="165">
        <f>'L2'!AC24</f>
        <v>0</v>
      </c>
      <c r="U40" s="165">
        <f>'L2'!AD24</f>
        <v>0</v>
      </c>
      <c r="V40" s="165">
        <f>'L2'!AE24</f>
        <v>0</v>
      </c>
      <c r="W40" s="165">
        <f>'L2'!AF24</f>
        <v>0</v>
      </c>
      <c r="X40" s="165">
        <f>'L2'!AG24</f>
        <v>184.38461538461539</v>
      </c>
      <c r="Y40" s="165">
        <f>'L2'!AH24</f>
        <v>184.38461538461539</v>
      </c>
      <c r="Z40" s="165"/>
      <c r="AA40" s="165"/>
      <c r="AB40" s="165">
        <f>'L2'!AL24</f>
        <v>10</v>
      </c>
      <c r="AC40" s="165">
        <f>'L2'!AR24</f>
        <v>13.557692307692307</v>
      </c>
      <c r="AD40" s="165">
        <f>'L2'!AX24</f>
        <v>207.94230769230768</v>
      </c>
      <c r="AE40" s="163">
        <f>'L2'!BE24</f>
        <v>6</v>
      </c>
      <c r="AF40" s="166">
        <f>'L2'!BH24</f>
        <v>32</v>
      </c>
      <c r="AG40" s="166">
        <f>'L2'!BW24</f>
        <v>0</v>
      </c>
      <c r="AH40" s="166">
        <f>'L2'!BX24</f>
        <v>12.25</v>
      </c>
      <c r="AI40" s="166">
        <f>'L2'!BY24</f>
        <v>0</v>
      </c>
      <c r="AJ40" s="166">
        <f>'L2'!BV24</f>
        <v>0</v>
      </c>
      <c r="AK40" s="166">
        <f>'L2'!BZ24</f>
        <v>102</v>
      </c>
      <c r="AL40" s="166">
        <f>'L2'!CA24</f>
        <v>0</v>
      </c>
      <c r="AM40" s="166">
        <f>'L2'!CB24</f>
        <v>5.19</v>
      </c>
      <c r="AN40" s="166">
        <f>'L2'!CC24</f>
        <v>1</v>
      </c>
      <c r="AO40" s="166">
        <f>'L2'!CD24</f>
        <v>150</v>
      </c>
      <c r="AP40" s="161">
        <f>'L2'!CE24</f>
        <v>150</v>
      </c>
      <c r="AQ40" s="167">
        <f>'L2'!CF24</f>
        <v>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217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'L2'!A25</f>
        <v>14</v>
      </c>
      <c r="B43" s="161" t="str">
        <f>'L2'!B25</f>
        <v>ID1627</v>
      </c>
      <c r="C43" s="187" t="str">
        <f>'L2'!D25</f>
        <v>អៀច សាត</v>
      </c>
      <c r="D43" s="162">
        <f>'L2'!H25</f>
        <v>45045</v>
      </c>
      <c r="E43" s="163">
        <f>'L2'!I25</f>
        <v>204</v>
      </c>
      <c r="F43" s="163">
        <f>'L2'!J25</f>
        <v>26</v>
      </c>
      <c r="G43" s="161">
        <f>'L2'!K25</f>
        <v>1</v>
      </c>
      <c r="H43" s="161">
        <f>'L2'!L25</f>
        <v>0</v>
      </c>
      <c r="I43" s="161">
        <f>'L2'!M25</f>
        <v>0</v>
      </c>
      <c r="J43" s="161">
        <f>'L2'!N25</f>
        <v>25</v>
      </c>
      <c r="K43" s="161">
        <f>'L2'!P25</f>
        <v>0</v>
      </c>
      <c r="L43" s="161">
        <f>'L2'!Q25</f>
        <v>0</v>
      </c>
      <c r="M43" s="161">
        <f>'L2'!R25</f>
        <v>0</v>
      </c>
      <c r="N43" s="161">
        <f>'L2'!S25</f>
        <v>0</v>
      </c>
      <c r="O43" s="164">
        <f>'L2'!T25</f>
        <v>0</v>
      </c>
      <c r="P43" s="164">
        <f>'L2'!U25</f>
        <v>0</v>
      </c>
      <c r="Q43" s="165">
        <f>'L2'!W25</f>
        <v>0</v>
      </c>
      <c r="R43" s="165">
        <f>'L2'!X25</f>
        <v>0</v>
      </c>
      <c r="S43" s="165">
        <f>'L2'!AB25</f>
        <v>0</v>
      </c>
      <c r="T43" s="165">
        <f>'L2'!AC25</f>
        <v>0</v>
      </c>
      <c r="U43" s="165">
        <f>'L2'!AD25</f>
        <v>0</v>
      </c>
      <c r="V43" s="165">
        <f>'L2'!AE25</f>
        <v>0</v>
      </c>
      <c r="W43" s="165">
        <f>'L2'!AF25</f>
        <v>0</v>
      </c>
      <c r="X43" s="165">
        <f>'L2'!AG25</f>
        <v>196.15384615384613</v>
      </c>
      <c r="Y43" s="165">
        <f>'L2'!AH25</f>
        <v>196.15384615384613</v>
      </c>
      <c r="Z43" s="165"/>
      <c r="AA43" s="165"/>
      <c r="AB43" s="165">
        <f>'L2'!AL25</f>
        <v>10</v>
      </c>
      <c r="AC43" s="165">
        <f>'L2'!AR25</f>
        <v>14.423076923076922</v>
      </c>
      <c r="AD43" s="165">
        <f>'L2'!AX25</f>
        <v>220.57692307692307</v>
      </c>
      <c r="AE43" s="163">
        <f>'L2'!BE25</f>
        <v>6</v>
      </c>
      <c r="AF43" s="166">
        <f>'L2'!BH25</f>
        <v>32</v>
      </c>
      <c r="AG43" s="166">
        <f>'L2'!BW25</f>
        <v>0</v>
      </c>
      <c r="AH43" s="166">
        <f>'L2'!BX25</f>
        <v>13</v>
      </c>
      <c r="AI43" s="166">
        <f>'L2'!BY25</f>
        <v>0</v>
      </c>
      <c r="AJ43" s="166">
        <f>'L2'!BV25</f>
        <v>0</v>
      </c>
      <c r="AK43" s="166">
        <f>'L2'!BZ25</f>
        <v>102</v>
      </c>
      <c r="AL43" s="166">
        <f>'L2'!CA25</f>
        <v>0</v>
      </c>
      <c r="AM43" s="166">
        <f>'L2'!CB25</f>
        <v>5.43</v>
      </c>
      <c r="AN43" s="166">
        <f>'L2'!CC25</f>
        <v>1</v>
      </c>
      <c r="AO43" s="166">
        <f>'L2'!CD25</f>
        <v>163.15</v>
      </c>
      <c r="AP43" s="161">
        <f>'L2'!CE25</f>
        <v>163</v>
      </c>
      <c r="AQ43" s="167">
        <f>'L2'!CF25</f>
        <v>600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217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'L2'!A26</f>
        <v>15</v>
      </c>
      <c r="B46" s="161" t="str">
        <f>'L2'!B26</f>
        <v>ID1628</v>
      </c>
      <c r="C46" s="187" t="str">
        <f>'L2'!D26</f>
        <v>ម៉ឹង អូន</v>
      </c>
      <c r="D46" s="162">
        <f>'L2'!H26</f>
        <v>45045</v>
      </c>
      <c r="E46" s="163">
        <f>'L2'!I26</f>
        <v>204</v>
      </c>
      <c r="F46" s="163">
        <f>'L2'!J26</f>
        <v>26</v>
      </c>
      <c r="G46" s="161">
        <f>'L2'!K26</f>
        <v>0</v>
      </c>
      <c r="H46" s="161">
        <f>'L2'!L26</f>
        <v>0</v>
      </c>
      <c r="I46" s="161">
        <f>'L2'!M26</f>
        <v>0</v>
      </c>
      <c r="J46" s="161">
        <f>'L2'!N26</f>
        <v>26</v>
      </c>
      <c r="K46" s="161">
        <f>'L2'!P26</f>
        <v>0</v>
      </c>
      <c r="L46" s="161">
        <f>'L2'!Q26</f>
        <v>0</v>
      </c>
      <c r="M46" s="161">
        <f>'L2'!R26</f>
        <v>0</v>
      </c>
      <c r="N46" s="161">
        <f>'L2'!S26</f>
        <v>0</v>
      </c>
      <c r="O46" s="164">
        <f>'L2'!T26</f>
        <v>0</v>
      </c>
      <c r="P46" s="164">
        <f>'L2'!U26</f>
        <v>0</v>
      </c>
      <c r="Q46" s="165">
        <f>'L2'!W26</f>
        <v>0</v>
      </c>
      <c r="R46" s="165">
        <f>'L2'!X26</f>
        <v>0</v>
      </c>
      <c r="S46" s="165">
        <f>'L2'!AB26</f>
        <v>0</v>
      </c>
      <c r="T46" s="165">
        <f>'L2'!AC26</f>
        <v>0</v>
      </c>
      <c r="U46" s="165">
        <f>'L2'!AD26</f>
        <v>0</v>
      </c>
      <c r="V46" s="165">
        <f>'L2'!AE26</f>
        <v>0</v>
      </c>
      <c r="W46" s="165">
        <f>'L2'!AF26</f>
        <v>0</v>
      </c>
      <c r="X46" s="165">
        <f>'L2'!AG26</f>
        <v>204</v>
      </c>
      <c r="Y46" s="165">
        <f>'L2'!AH26</f>
        <v>204</v>
      </c>
      <c r="Z46" s="165"/>
      <c r="AA46" s="165"/>
      <c r="AB46" s="165">
        <f>'L2'!AL26</f>
        <v>10</v>
      </c>
      <c r="AC46" s="165">
        <f>'L2'!AR26</f>
        <v>14.999999999999998</v>
      </c>
      <c r="AD46" s="165">
        <f>'L2'!AX26</f>
        <v>229</v>
      </c>
      <c r="AE46" s="163">
        <f>'L2'!BE26</f>
        <v>6</v>
      </c>
      <c r="AF46" s="166">
        <f>'L2'!BH26</f>
        <v>32</v>
      </c>
      <c r="AG46" s="166">
        <f>'L2'!BW26</f>
        <v>0</v>
      </c>
      <c r="AH46" s="166">
        <f>'L2'!BX26</f>
        <v>13.5</v>
      </c>
      <c r="AI46" s="166">
        <f>'L2'!BY26</f>
        <v>0</v>
      </c>
      <c r="AJ46" s="166">
        <f>'L2'!BV26</f>
        <v>0</v>
      </c>
      <c r="AK46" s="166">
        <f>'L2'!BZ26</f>
        <v>102</v>
      </c>
      <c r="AL46" s="166">
        <f>'L2'!CA26</f>
        <v>0</v>
      </c>
      <c r="AM46" s="166">
        <f>'L2'!CB26</f>
        <v>5.62</v>
      </c>
      <c r="AN46" s="166">
        <f>'L2'!CC26</f>
        <v>1</v>
      </c>
      <c r="AO46" s="166">
        <f>'L2'!CD26</f>
        <v>171.88</v>
      </c>
      <c r="AP46" s="161">
        <f>'L2'!CE26</f>
        <v>171</v>
      </c>
      <c r="AQ46" s="167">
        <f>'L2'!CF26</f>
        <v>3500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217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'L2'!A27</f>
        <v>16</v>
      </c>
      <c r="B49" s="161" t="str">
        <f>'L2'!B27</f>
        <v>ID1632</v>
      </c>
      <c r="C49" s="187" t="str">
        <f>'L2'!D27</f>
        <v>វ៉ាន់ នាងអូន</v>
      </c>
      <c r="D49" s="162">
        <f>'L2'!H27</f>
        <v>45045</v>
      </c>
      <c r="E49" s="163">
        <f>'L2'!I27</f>
        <v>204</v>
      </c>
      <c r="F49" s="163">
        <f>'L2'!J27</f>
        <v>26</v>
      </c>
      <c r="G49" s="161">
        <f>'L2'!K27</f>
        <v>0</v>
      </c>
      <c r="H49" s="161">
        <f>'L2'!L27</f>
        <v>0</v>
      </c>
      <c r="I49" s="161">
        <f>'L2'!M27</f>
        <v>0</v>
      </c>
      <c r="J49" s="161">
        <f>'L2'!N27</f>
        <v>26</v>
      </c>
      <c r="K49" s="161">
        <f>'L2'!P27</f>
        <v>0</v>
      </c>
      <c r="L49" s="161">
        <f>'L2'!Q27</f>
        <v>0</v>
      </c>
      <c r="M49" s="161">
        <f>'L2'!R27</f>
        <v>0</v>
      </c>
      <c r="N49" s="161">
        <f>'L2'!S27</f>
        <v>0</v>
      </c>
      <c r="O49" s="164">
        <f>'L2'!T27</f>
        <v>0</v>
      </c>
      <c r="P49" s="164">
        <f>'L2'!U27</f>
        <v>0</v>
      </c>
      <c r="Q49" s="165">
        <f>'L2'!W27</f>
        <v>0</v>
      </c>
      <c r="R49" s="165">
        <f>'L2'!X27</f>
        <v>0</v>
      </c>
      <c r="S49" s="165">
        <f>'L2'!AB27</f>
        <v>0</v>
      </c>
      <c r="T49" s="165">
        <f>'L2'!AC27</f>
        <v>0</v>
      </c>
      <c r="U49" s="165">
        <f>'L2'!AD27</f>
        <v>0</v>
      </c>
      <c r="V49" s="165">
        <f>'L2'!AE27</f>
        <v>0</v>
      </c>
      <c r="W49" s="165">
        <f>'L2'!AF27</f>
        <v>0</v>
      </c>
      <c r="X49" s="165">
        <f>'L2'!AG27</f>
        <v>204</v>
      </c>
      <c r="Y49" s="165">
        <f>'L2'!AH27</f>
        <v>204</v>
      </c>
      <c r="Z49" s="165"/>
      <c r="AA49" s="165"/>
      <c r="AB49" s="165">
        <f>'L2'!AL27</f>
        <v>10</v>
      </c>
      <c r="AC49" s="165">
        <f>'L2'!AR27</f>
        <v>14.999999999999998</v>
      </c>
      <c r="AD49" s="165">
        <f>'L2'!AX27</f>
        <v>229</v>
      </c>
      <c r="AE49" s="163">
        <f>'L2'!BE27</f>
        <v>6</v>
      </c>
      <c r="AF49" s="166">
        <f>'L2'!BH27</f>
        <v>24</v>
      </c>
      <c r="AG49" s="166">
        <f>'L2'!BW27</f>
        <v>0</v>
      </c>
      <c r="AH49" s="166">
        <f>'L2'!BX27</f>
        <v>13.5</v>
      </c>
      <c r="AI49" s="166">
        <f>'L2'!BY27</f>
        <v>0</v>
      </c>
      <c r="AJ49" s="166">
        <f>'L2'!BV27</f>
        <v>0</v>
      </c>
      <c r="AK49" s="166">
        <f>'L2'!BZ27</f>
        <v>102</v>
      </c>
      <c r="AL49" s="166">
        <f>'L2'!CA27</f>
        <v>0</v>
      </c>
      <c r="AM49" s="166">
        <f>'L2'!CB27</f>
        <v>5.45</v>
      </c>
      <c r="AN49" s="166">
        <f>'L2'!CC27</f>
        <v>1</v>
      </c>
      <c r="AO49" s="166">
        <f>'L2'!CD27</f>
        <v>164.05</v>
      </c>
      <c r="AP49" s="161">
        <f>'L2'!CE27</f>
        <v>164</v>
      </c>
      <c r="AQ49" s="167">
        <f>'L2'!CF27</f>
        <v>200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217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'L2'!A28</f>
        <v>17</v>
      </c>
      <c r="B52" s="161" t="str">
        <f>'L2'!B28</f>
        <v>ID1642</v>
      </c>
      <c r="C52" s="187" t="str">
        <f>'L2'!D28</f>
        <v>ឈិន រ៉ន</v>
      </c>
      <c r="D52" s="162">
        <f>'L2'!H28</f>
        <v>45045</v>
      </c>
      <c r="E52" s="163">
        <f>'L2'!I28</f>
        <v>204</v>
      </c>
      <c r="F52" s="163">
        <f>'L2'!J28</f>
        <v>26</v>
      </c>
      <c r="G52" s="161">
        <f>'L2'!K28</f>
        <v>0.5</v>
      </c>
      <c r="H52" s="161">
        <f>'L2'!L28</f>
        <v>0</v>
      </c>
      <c r="I52" s="161">
        <f>'L2'!M28</f>
        <v>0</v>
      </c>
      <c r="J52" s="161">
        <f>'L2'!N28</f>
        <v>24.5</v>
      </c>
      <c r="K52" s="161">
        <f>'L2'!P28</f>
        <v>0</v>
      </c>
      <c r="L52" s="161">
        <f>'L2'!Q28</f>
        <v>0</v>
      </c>
      <c r="M52" s="161" t="str">
        <f>'L2'!R28</f>
        <v>1</v>
      </c>
      <c r="N52" s="161">
        <f>'L2'!S28</f>
        <v>0</v>
      </c>
      <c r="O52" s="164">
        <f>'L2'!T28</f>
        <v>0</v>
      </c>
      <c r="P52" s="164">
        <f>'L2'!U28</f>
        <v>0</v>
      </c>
      <c r="Q52" s="165">
        <f>'L2'!W28</f>
        <v>0</v>
      </c>
      <c r="R52" s="165">
        <f>'L2'!X28</f>
        <v>0</v>
      </c>
      <c r="S52" s="165">
        <f>'L2'!AB28</f>
        <v>0</v>
      </c>
      <c r="T52" s="165">
        <f>'L2'!AC28</f>
        <v>0</v>
      </c>
      <c r="U52" s="165">
        <f>'L2'!AD28</f>
        <v>0</v>
      </c>
      <c r="V52" s="165">
        <f>'L2'!AE28</f>
        <v>7.8461538461538458</v>
      </c>
      <c r="W52" s="165">
        <f>'L2'!AF28</f>
        <v>0</v>
      </c>
      <c r="X52" s="165">
        <f>'L2'!AG28</f>
        <v>192.23076923076923</v>
      </c>
      <c r="Y52" s="165">
        <f>'L2'!AH28</f>
        <v>200.07692307692307</v>
      </c>
      <c r="Z52" s="165"/>
      <c r="AA52" s="165"/>
      <c r="AB52" s="165">
        <f>'L2'!AL28</f>
        <v>10</v>
      </c>
      <c r="AC52" s="165">
        <f>'L2'!AR28</f>
        <v>14.134615384615383</v>
      </c>
      <c r="AD52" s="165">
        <f>'L2'!AX28</f>
        <v>224.21153846153845</v>
      </c>
      <c r="AE52" s="163">
        <f>'L2'!BE28</f>
        <v>6</v>
      </c>
      <c r="AF52" s="166">
        <f>'L2'!BH28</f>
        <v>32</v>
      </c>
      <c r="AG52" s="166">
        <f>'L2'!BW28</f>
        <v>0</v>
      </c>
      <c r="AH52" s="166">
        <f>'L2'!BX28</f>
        <v>12.75</v>
      </c>
      <c r="AI52" s="166">
        <f>'L2'!BY28</f>
        <v>0</v>
      </c>
      <c r="AJ52" s="166">
        <f>'L2'!BV28</f>
        <v>0</v>
      </c>
      <c r="AK52" s="166">
        <f>'L2'!BZ28</f>
        <v>102</v>
      </c>
      <c r="AL52" s="166">
        <f>'L2'!CA28</f>
        <v>0</v>
      </c>
      <c r="AM52" s="166">
        <f>'L2'!CB28</f>
        <v>5.49</v>
      </c>
      <c r="AN52" s="166">
        <f>'L2'!CC28</f>
        <v>1</v>
      </c>
      <c r="AO52" s="166">
        <f>'L2'!CD28</f>
        <v>166.47</v>
      </c>
      <c r="AP52" s="161">
        <f>'L2'!CE28</f>
        <v>166</v>
      </c>
      <c r="AQ52" s="167">
        <f>'L2'!CF28</f>
        <v>1900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217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'L2'!A29</f>
        <v>18</v>
      </c>
      <c r="B55" s="161" t="str">
        <f>'L2'!B29</f>
        <v>ID1644</v>
      </c>
      <c r="C55" s="187" t="str">
        <f>'L2'!D29</f>
        <v>ប៉េន សៀង</v>
      </c>
      <c r="D55" s="162">
        <f>'L2'!H29</f>
        <v>45045</v>
      </c>
      <c r="E55" s="163">
        <f>'L2'!I29</f>
        <v>204</v>
      </c>
      <c r="F55" s="163">
        <f>'L2'!J29</f>
        <v>26</v>
      </c>
      <c r="G55" s="161">
        <f>'L2'!K29</f>
        <v>0</v>
      </c>
      <c r="H55" s="161">
        <f>'L2'!L29</f>
        <v>0</v>
      </c>
      <c r="I55" s="161">
        <f>'L2'!M29</f>
        <v>0</v>
      </c>
      <c r="J55" s="161">
        <f>'L2'!N29</f>
        <v>25</v>
      </c>
      <c r="K55" s="161">
        <f>'L2'!P29</f>
        <v>0</v>
      </c>
      <c r="L55" s="161">
        <f>'L2'!Q29</f>
        <v>0</v>
      </c>
      <c r="M55" s="161" t="str">
        <f>'L2'!R29</f>
        <v>1</v>
      </c>
      <c r="N55" s="161">
        <f>'L2'!S29</f>
        <v>0</v>
      </c>
      <c r="O55" s="164">
        <f>'L2'!T29</f>
        <v>0</v>
      </c>
      <c r="P55" s="164">
        <f>'L2'!U29</f>
        <v>0</v>
      </c>
      <c r="Q55" s="165">
        <f>'L2'!W29</f>
        <v>0</v>
      </c>
      <c r="R55" s="165">
        <f>'L2'!X29</f>
        <v>0</v>
      </c>
      <c r="S55" s="165">
        <f>'L2'!AB29</f>
        <v>0</v>
      </c>
      <c r="T55" s="165">
        <f>'L2'!AC29</f>
        <v>0</v>
      </c>
      <c r="U55" s="165">
        <f>'L2'!AD29</f>
        <v>0</v>
      </c>
      <c r="V55" s="165">
        <f>'L2'!AE29</f>
        <v>7.8461538461538458</v>
      </c>
      <c r="W55" s="165">
        <f>'L2'!AF29</f>
        <v>0</v>
      </c>
      <c r="X55" s="165">
        <f>'L2'!AG29</f>
        <v>196.15384615384613</v>
      </c>
      <c r="Y55" s="165">
        <f>'L2'!AH29</f>
        <v>203.99999999999997</v>
      </c>
      <c r="Z55" s="165"/>
      <c r="AA55" s="165"/>
      <c r="AB55" s="165">
        <f>'L2'!AL29</f>
        <v>10</v>
      </c>
      <c r="AC55" s="165">
        <f>'L2'!AR29</f>
        <v>14.423076923076922</v>
      </c>
      <c r="AD55" s="165">
        <f>'L2'!AX29</f>
        <v>228.42307692307691</v>
      </c>
      <c r="AE55" s="163">
        <f>'L2'!BE29</f>
        <v>6</v>
      </c>
      <c r="AF55" s="166">
        <f>'L2'!BH29</f>
        <v>24</v>
      </c>
      <c r="AG55" s="166">
        <f>'L2'!BW29</f>
        <v>0</v>
      </c>
      <c r="AH55" s="166">
        <f>'L2'!BX29</f>
        <v>13</v>
      </c>
      <c r="AI55" s="166">
        <f>'L2'!BY29</f>
        <v>0</v>
      </c>
      <c r="AJ55" s="166">
        <f>'L2'!BV29</f>
        <v>0</v>
      </c>
      <c r="AK55" s="166">
        <f>'L2'!BZ29</f>
        <v>102</v>
      </c>
      <c r="AL55" s="166">
        <f>'L2'!CA29</f>
        <v>0</v>
      </c>
      <c r="AM55" s="166">
        <f>'L2'!CB29</f>
        <v>5.42</v>
      </c>
      <c r="AN55" s="166">
        <f>'L2'!CC29</f>
        <v>1</v>
      </c>
      <c r="AO55" s="166">
        <f>'L2'!CD29</f>
        <v>163</v>
      </c>
      <c r="AP55" s="161">
        <f>'L2'!CE29</f>
        <v>163</v>
      </c>
      <c r="AQ55" s="167">
        <f>'L2'!CF29</f>
        <v>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217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'L2'!A30</f>
        <v>19</v>
      </c>
      <c r="B58" s="161" t="str">
        <f>'L2'!B30</f>
        <v>ID1648</v>
      </c>
      <c r="C58" s="187" t="str">
        <f>'L2'!D30</f>
        <v>ដា ស្រីឡៃ</v>
      </c>
      <c r="D58" s="162">
        <f>'L2'!H30</f>
        <v>45045</v>
      </c>
      <c r="E58" s="163">
        <f>'L2'!I30</f>
        <v>204</v>
      </c>
      <c r="F58" s="163">
        <f>'L2'!J30</f>
        <v>26</v>
      </c>
      <c r="G58" s="161">
        <f>'L2'!K30</f>
        <v>0.5</v>
      </c>
      <c r="H58" s="161">
        <f>'L2'!L30</f>
        <v>0</v>
      </c>
      <c r="I58" s="161">
        <f>'L2'!M30</f>
        <v>0</v>
      </c>
      <c r="J58" s="161">
        <f>'L2'!N30</f>
        <v>25.5</v>
      </c>
      <c r="K58" s="161">
        <f>'L2'!P30</f>
        <v>0</v>
      </c>
      <c r="L58" s="161">
        <f>'L2'!Q30</f>
        <v>0</v>
      </c>
      <c r="M58" s="161">
        <f>'L2'!R30</f>
        <v>0</v>
      </c>
      <c r="N58" s="161">
        <f>'L2'!S30</f>
        <v>0</v>
      </c>
      <c r="O58" s="164">
        <f>'L2'!T30</f>
        <v>0</v>
      </c>
      <c r="P58" s="164">
        <f>'L2'!U30</f>
        <v>0</v>
      </c>
      <c r="Q58" s="165">
        <f>'L2'!W30</f>
        <v>0</v>
      </c>
      <c r="R58" s="165">
        <f>'L2'!X30</f>
        <v>0</v>
      </c>
      <c r="S58" s="165">
        <f>'L2'!AB30</f>
        <v>0</v>
      </c>
      <c r="T58" s="165">
        <f>'L2'!AC30</f>
        <v>0</v>
      </c>
      <c r="U58" s="165">
        <f>'L2'!AD30</f>
        <v>0</v>
      </c>
      <c r="V58" s="165">
        <f>'L2'!AE30</f>
        <v>0</v>
      </c>
      <c r="W58" s="165">
        <f>'L2'!AF30</f>
        <v>0</v>
      </c>
      <c r="X58" s="165">
        <f>'L2'!AG30</f>
        <v>200.07692307692307</v>
      </c>
      <c r="Y58" s="165">
        <f>'L2'!AH30</f>
        <v>200.07692307692307</v>
      </c>
      <c r="Z58" s="165"/>
      <c r="AA58" s="165"/>
      <c r="AB58" s="165">
        <f>'L2'!AL30</f>
        <v>10</v>
      </c>
      <c r="AC58" s="165">
        <f>'L2'!AR30</f>
        <v>14.71153846153846</v>
      </c>
      <c r="AD58" s="165">
        <f>'L2'!AX30</f>
        <v>224.78846153846152</v>
      </c>
      <c r="AE58" s="163">
        <f>'L2'!BE30</f>
        <v>6</v>
      </c>
      <c r="AF58" s="166">
        <f>'L2'!BH30</f>
        <v>24</v>
      </c>
      <c r="AG58" s="166">
        <f>'L2'!BW30</f>
        <v>0</v>
      </c>
      <c r="AH58" s="166">
        <f>'L2'!BX30</f>
        <v>13.25</v>
      </c>
      <c r="AI58" s="166">
        <f>'L2'!BY30</f>
        <v>0</v>
      </c>
      <c r="AJ58" s="166">
        <f>'L2'!BV30</f>
        <v>0</v>
      </c>
      <c r="AK58" s="166">
        <f>'L2'!BZ30</f>
        <v>102</v>
      </c>
      <c r="AL58" s="166">
        <f>'L2'!CA30</f>
        <v>0</v>
      </c>
      <c r="AM58" s="166">
        <f>'L2'!CB30</f>
        <v>5.36</v>
      </c>
      <c r="AN58" s="166">
        <f>'L2'!CC30</f>
        <v>1</v>
      </c>
      <c r="AO58" s="166">
        <f>'L2'!CD30</f>
        <v>159.68</v>
      </c>
      <c r="AP58" s="161">
        <f>'L2'!CE30</f>
        <v>159</v>
      </c>
      <c r="AQ58" s="167">
        <f>'L2'!CF30</f>
        <v>2700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217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'L2'!A31</f>
        <v>20</v>
      </c>
      <c r="B61" s="161" t="str">
        <f>'L2'!B31</f>
        <v>ID1651</v>
      </c>
      <c r="C61" s="187" t="str">
        <f>'L2'!D31</f>
        <v>អ៊ិត កា</v>
      </c>
      <c r="D61" s="162">
        <f>'L2'!H31</f>
        <v>45048</v>
      </c>
      <c r="E61" s="163">
        <f>'L2'!I31</f>
        <v>204</v>
      </c>
      <c r="F61" s="163">
        <f>'L2'!J31</f>
        <v>26</v>
      </c>
      <c r="G61" s="161">
        <f>'L2'!K31</f>
        <v>2</v>
      </c>
      <c r="H61" s="161">
        <f>'L2'!L31</f>
        <v>0</v>
      </c>
      <c r="I61" s="161">
        <f>'L2'!M31</f>
        <v>0</v>
      </c>
      <c r="J61" s="161">
        <f>'L2'!N31</f>
        <v>22</v>
      </c>
      <c r="K61" s="161">
        <f>'L2'!P31</f>
        <v>0</v>
      </c>
      <c r="L61" s="161">
        <f>'L2'!Q31</f>
        <v>0</v>
      </c>
      <c r="M61" s="161" t="str">
        <f>'L2'!R31</f>
        <v>2</v>
      </c>
      <c r="N61" s="161">
        <f>'L2'!S31</f>
        <v>0</v>
      </c>
      <c r="O61" s="164">
        <f>'L2'!T31</f>
        <v>0</v>
      </c>
      <c r="P61" s="164">
        <f>'L2'!U31</f>
        <v>0</v>
      </c>
      <c r="Q61" s="165">
        <f>'L2'!W31</f>
        <v>0</v>
      </c>
      <c r="R61" s="165">
        <f>'L2'!X31</f>
        <v>0</v>
      </c>
      <c r="S61" s="165">
        <f>'L2'!AB31</f>
        <v>0</v>
      </c>
      <c r="T61" s="165">
        <f>'L2'!AC31</f>
        <v>0</v>
      </c>
      <c r="U61" s="165">
        <f>'L2'!AD31</f>
        <v>0</v>
      </c>
      <c r="V61" s="165">
        <f>'L2'!AE31</f>
        <v>15.692307692307692</v>
      </c>
      <c r="W61" s="165">
        <f>'L2'!AF31</f>
        <v>0</v>
      </c>
      <c r="X61" s="165">
        <f>'L2'!AG31</f>
        <v>172.61538461538461</v>
      </c>
      <c r="Y61" s="165">
        <f>'L2'!AH31</f>
        <v>188.30769230769229</v>
      </c>
      <c r="Z61" s="165"/>
      <c r="AA61" s="165"/>
      <c r="AB61" s="165">
        <f>'L2'!AL31</f>
        <v>10</v>
      </c>
      <c r="AC61" s="165">
        <f>'L2'!AR31</f>
        <v>12.692307692307692</v>
      </c>
      <c r="AD61" s="165">
        <f>'L2'!AX31</f>
        <v>210.99999999999997</v>
      </c>
      <c r="AE61" s="163">
        <f>'L2'!BE31</f>
        <v>6</v>
      </c>
      <c r="AF61" s="166">
        <f>'L2'!BH31</f>
        <v>0</v>
      </c>
      <c r="AG61" s="166">
        <f>'L2'!BW31</f>
        <v>34.885000000000005</v>
      </c>
      <c r="AH61" s="166">
        <f>'L2'!BX31</f>
        <v>11.5</v>
      </c>
      <c r="AI61" s="166">
        <f>'L2'!BY31</f>
        <v>0</v>
      </c>
      <c r="AJ61" s="166">
        <f>'L2'!BV31</f>
        <v>0</v>
      </c>
      <c r="AK61" s="166">
        <f>'L2'!BZ31</f>
        <v>94.15</v>
      </c>
      <c r="AL61" s="166">
        <f>'L2'!CA31</f>
        <v>0</v>
      </c>
      <c r="AM61" s="166">
        <f>'L2'!CB31</f>
        <v>5.26</v>
      </c>
      <c r="AN61" s="166">
        <f>'L2'!CC31</f>
        <v>1</v>
      </c>
      <c r="AO61" s="166">
        <f>'L2'!CD31</f>
        <v>162.97999999999999</v>
      </c>
      <c r="AP61" s="161">
        <f>'L2'!CE31</f>
        <v>162</v>
      </c>
      <c r="AQ61" s="167">
        <f>'L2'!CF31</f>
        <v>3900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217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'L2'!A32</f>
        <v>21</v>
      </c>
      <c r="B64" s="161" t="str">
        <f>'L2'!B32</f>
        <v>ID1667</v>
      </c>
      <c r="C64" s="187" t="str">
        <f>'L2'!D32</f>
        <v>ធី ចិន្តា</v>
      </c>
      <c r="D64" s="162">
        <f>'L2'!H32</f>
        <v>45076</v>
      </c>
      <c r="E64" s="163">
        <f>'L2'!I32</f>
        <v>204</v>
      </c>
      <c r="F64" s="163">
        <f>'L2'!J32</f>
        <v>26</v>
      </c>
      <c r="G64" s="161">
        <f>'L2'!K32</f>
        <v>0.5</v>
      </c>
      <c r="H64" s="161">
        <f>'L2'!L32</f>
        <v>0</v>
      </c>
      <c r="I64" s="161">
        <f>'L2'!M32</f>
        <v>0</v>
      </c>
      <c r="J64" s="161">
        <f>'L2'!N32</f>
        <v>25.5</v>
      </c>
      <c r="K64" s="161">
        <f>'L2'!P32</f>
        <v>0</v>
      </c>
      <c r="L64" s="161">
        <f>'L2'!Q32</f>
        <v>0</v>
      </c>
      <c r="M64" s="161">
        <f>'L2'!R32</f>
        <v>0</v>
      </c>
      <c r="N64" s="161">
        <f>'L2'!S32</f>
        <v>0</v>
      </c>
      <c r="O64" s="164">
        <f>'L2'!T32</f>
        <v>0</v>
      </c>
      <c r="P64" s="164">
        <f>'L2'!U32</f>
        <v>0</v>
      </c>
      <c r="Q64" s="165">
        <f>'L2'!W32</f>
        <v>0</v>
      </c>
      <c r="R64" s="165">
        <f>'L2'!X32</f>
        <v>0</v>
      </c>
      <c r="S64" s="165">
        <f>'L2'!AB32</f>
        <v>0</v>
      </c>
      <c r="T64" s="165">
        <f>'L2'!AC32</f>
        <v>0</v>
      </c>
      <c r="U64" s="165">
        <f>'L2'!AD32</f>
        <v>0</v>
      </c>
      <c r="V64" s="165">
        <f>'L2'!AE32</f>
        <v>0</v>
      </c>
      <c r="W64" s="165">
        <f>'L2'!AF32</f>
        <v>0</v>
      </c>
      <c r="X64" s="165">
        <f>'L2'!AG32</f>
        <v>200.07692307692307</v>
      </c>
      <c r="Y64" s="165">
        <f>'L2'!AH32</f>
        <v>200.07692307692307</v>
      </c>
      <c r="Z64" s="165"/>
      <c r="AA64" s="165"/>
      <c r="AB64" s="165">
        <f>'L2'!AL32</f>
        <v>10</v>
      </c>
      <c r="AC64" s="165">
        <f>'L2'!AR32</f>
        <v>14.71153846153846</v>
      </c>
      <c r="AD64" s="165">
        <f>'L2'!AX32</f>
        <v>224.78846153846152</v>
      </c>
      <c r="AE64" s="163">
        <f>'L2'!BE32</f>
        <v>6</v>
      </c>
      <c r="AF64" s="166">
        <f>'L2'!BH32</f>
        <v>0</v>
      </c>
      <c r="AG64" s="166">
        <f>'L2'!BW32</f>
        <v>35.642500000000005</v>
      </c>
      <c r="AH64" s="166">
        <f>'L2'!BX32</f>
        <v>13.25</v>
      </c>
      <c r="AI64" s="166">
        <f>'L2'!BY32</f>
        <v>0</v>
      </c>
      <c r="AJ64" s="166">
        <f>'L2'!BV32</f>
        <v>0</v>
      </c>
      <c r="AK64" s="166">
        <f>'L2'!BZ32</f>
        <v>98.08</v>
      </c>
      <c r="AL64" s="166">
        <f>'L2'!CA32</f>
        <v>0</v>
      </c>
      <c r="AM64" s="166">
        <f>'L2'!CB32</f>
        <v>5.59</v>
      </c>
      <c r="AN64" s="166">
        <f>'L2'!CC32</f>
        <v>1</v>
      </c>
      <c r="AO64" s="166">
        <f>'L2'!CD32</f>
        <v>175.01</v>
      </c>
      <c r="AP64" s="161">
        <f>'L2'!CE32</f>
        <v>175</v>
      </c>
      <c r="AQ64" s="167">
        <f>'L2'!CF32</f>
        <v>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217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'L2'!A33</f>
        <v>22</v>
      </c>
      <c r="B67" s="161" t="str">
        <f>'L2'!B33</f>
        <v>ID1668</v>
      </c>
      <c r="C67" s="187" t="str">
        <f>'L2'!D33</f>
        <v>បូរ សុភ័ណ</v>
      </c>
      <c r="D67" s="162">
        <f>'L2'!H33</f>
        <v>45078</v>
      </c>
      <c r="E67" s="163">
        <f>'L2'!I33</f>
        <v>204</v>
      </c>
      <c r="F67" s="163">
        <f>'L2'!J33</f>
        <v>26</v>
      </c>
      <c r="G67" s="161">
        <f>'L2'!K33</f>
        <v>0</v>
      </c>
      <c r="H67" s="161">
        <f>'L2'!L33</f>
        <v>0</v>
      </c>
      <c r="I67" s="161">
        <f>'L2'!M33</f>
        <v>0</v>
      </c>
      <c r="J67" s="161">
        <f>'L2'!N33</f>
        <v>25.5</v>
      </c>
      <c r="K67" s="161">
        <f>'L2'!P33</f>
        <v>0</v>
      </c>
      <c r="L67" s="161">
        <f>'L2'!Q33</f>
        <v>0</v>
      </c>
      <c r="M67" s="161" t="str">
        <f>'L2'!R33</f>
        <v>0.5</v>
      </c>
      <c r="N67" s="161">
        <f>'L2'!S33</f>
        <v>0</v>
      </c>
      <c r="O67" s="164">
        <f>'L2'!T33</f>
        <v>0</v>
      </c>
      <c r="P67" s="164">
        <f>'L2'!U33</f>
        <v>0</v>
      </c>
      <c r="Q67" s="165">
        <f>'L2'!W33</f>
        <v>0</v>
      </c>
      <c r="R67" s="165">
        <f>'L2'!X33</f>
        <v>0</v>
      </c>
      <c r="S67" s="165">
        <f>'L2'!AB33</f>
        <v>0</v>
      </c>
      <c r="T67" s="165">
        <f>'L2'!AC33</f>
        <v>0</v>
      </c>
      <c r="U67" s="165">
        <f>'L2'!AD33</f>
        <v>0</v>
      </c>
      <c r="V67" s="165">
        <f>'L2'!AE33</f>
        <v>3.9230769230769229</v>
      </c>
      <c r="W67" s="165">
        <f>'L2'!AF33</f>
        <v>0</v>
      </c>
      <c r="X67" s="165">
        <f>'L2'!AG33</f>
        <v>200.07692307692307</v>
      </c>
      <c r="Y67" s="165">
        <f>'L2'!AH33</f>
        <v>204</v>
      </c>
      <c r="Z67" s="165"/>
      <c r="AA67" s="165"/>
      <c r="AB67" s="165">
        <f>'L2'!AL33</f>
        <v>10</v>
      </c>
      <c r="AC67" s="165">
        <f>'L2'!AR33</f>
        <v>14.71153846153846</v>
      </c>
      <c r="AD67" s="165">
        <f>'L2'!AX33</f>
        <v>228.71153846153845</v>
      </c>
      <c r="AE67" s="163">
        <f>'L2'!BE33</f>
        <v>6</v>
      </c>
      <c r="AF67" s="166">
        <f>'L2'!BH33</f>
        <v>0</v>
      </c>
      <c r="AG67" s="166">
        <f>'L2'!BW33</f>
        <v>32.845999999999997</v>
      </c>
      <c r="AH67" s="166">
        <f>'L2'!BX33</f>
        <v>13.25</v>
      </c>
      <c r="AI67" s="166">
        <f>'L2'!BY33</f>
        <v>0</v>
      </c>
      <c r="AJ67" s="166">
        <f>'L2'!BV33</f>
        <v>0</v>
      </c>
      <c r="AK67" s="166">
        <f>'L2'!BZ33</f>
        <v>102</v>
      </c>
      <c r="AL67" s="166">
        <f>'L2'!CA33</f>
        <v>0</v>
      </c>
      <c r="AM67" s="166">
        <f>'L2'!CB33</f>
        <v>5.61</v>
      </c>
      <c r="AN67" s="166">
        <f>'L2'!CC33</f>
        <v>1</v>
      </c>
      <c r="AO67" s="166">
        <f>'L2'!CD33</f>
        <v>172.2</v>
      </c>
      <c r="AP67" s="161">
        <f>'L2'!CE33</f>
        <v>172</v>
      </c>
      <c r="AQ67" s="167">
        <f>'L2'!CF33</f>
        <v>800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217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'L2'!A34</f>
        <v>23</v>
      </c>
      <c r="B70" s="161" t="str">
        <f>'L2'!B34</f>
        <v>ID1681</v>
      </c>
      <c r="C70" s="187" t="str">
        <f>'L2'!D34</f>
        <v>ណៃ ណាត</v>
      </c>
      <c r="D70" s="162">
        <f>'L2'!H34</f>
        <v>45100</v>
      </c>
      <c r="E70" s="163">
        <f>'L2'!I34</f>
        <v>204</v>
      </c>
      <c r="F70" s="163">
        <f>'L2'!J34</f>
        <v>26</v>
      </c>
      <c r="G70" s="161">
        <f>'L2'!K34</f>
        <v>2</v>
      </c>
      <c r="H70" s="161">
        <f>'L2'!L34</f>
        <v>0</v>
      </c>
      <c r="I70" s="161">
        <f>'L2'!M34</f>
        <v>0</v>
      </c>
      <c r="J70" s="161">
        <f>'L2'!N34</f>
        <v>24</v>
      </c>
      <c r="K70" s="161">
        <f>'L2'!P34</f>
        <v>0</v>
      </c>
      <c r="L70" s="161">
        <f>'L2'!Q34</f>
        <v>0</v>
      </c>
      <c r="M70" s="161">
        <f>'L2'!R34</f>
        <v>0</v>
      </c>
      <c r="N70" s="161">
        <f>'L2'!S34</f>
        <v>0</v>
      </c>
      <c r="O70" s="164">
        <f>'L2'!T34</f>
        <v>0</v>
      </c>
      <c r="P70" s="164">
        <f>'L2'!U34</f>
        <v>0</v>
      </c>
      <c r="Q70" s="165">
        <f>'L2'!W34</f>
        <v>0</v>
      </c>
      <c r="R70" s="165">
        <f>'L2'!X34</f>
        <v>0</v>
      </c>
      <c r="S70" s="165">
        <f>'L2'!AB34</f>
        <v>0</v>
      </c>
      <c r="T70" s="165">
        <f>'L2'!AC34</f>
        <v>0</v>
      </c>
      <c r="U70" s="165">
        <f>'L2'!AD34</f>
        <v>0</v>
      </c>
      <c r="V70" s="165">
        <f>'L2'!AE34</f>
        <v>0</v>
      </c>
      <c r="W70" s="165">
        <f>'L2'!AF34</f>
        <v>0</v>
      </c>
      <c r="X70" s="165">
        <f>'L2'!AG34</f>
        <v>188.30769230769229</v>
      </c>
      <c r="Y70" s="165">
        <f>'L2'!AH34</f>
        <v>188.30769230769229</v>
      </c>
      <c r="Z70" s="165"/>
      <c r="AA70" s="165"/>
      <c r="AB70" s="165">
        <f>'L2'!AL34</f>
        <v>10</v>
      </c>
      <c r="AC70" s="165">
        <f>'L2'!AR34</f>
        <v>13.846153846153845</v>
      </c>
      <c r="AD70" s="165">
        <f>'L2'!AX34</f>
        <v>212.15384615384613</v>
      </c>
      <c r="AE70" s="163">
        <f>'L2'!BE34</f>
        <v>6</v>
      </c>
      <c r="AF70" s="166">
        <f>'L2'!BH34</f>
        <v>0</v>
      </c>
      <c r="AG70" s="166">
        <f>'L2'!BW34</f>
        <v>0</v>
      </c>
      <c r="AH70" s="166">
        <f>'L2'!BX34</f>
        <v>12.5</v>
      </c>
      <c r="AI70" s="166">
        <f>'L2'!BY34</f>
        <v>0</v>
      </c>
      <c r="AJ70" s="166">
        <f>'L2'!BV34</f>
        <v>0</v>
      </c>
      <c r="AK70" s="166">
        <f>'L2'!BZ34</f>
        <v>86.31</v>
      </c>
      <c r="AL70" s="166">
        <f>'L2'!CA34</f>
        <v>0</v>
      </c>
      <c r="AM70" s="166">
        <f>'L2'!CB34</f>
        <v>4.6100000000000003</v>
      </c>
      <c r="AN70" s="166">
        <f>'L2'!CC34</f>
        <v>1</v>
      </c>
      <c r="AO70" s="166">
        <f>'L2'!CD34</f>
        <v>138.72999999999999</v>
      </c>
      <c r="AP70" s="161">
        <f>'L2'!CE34</f>
        <v>138</v>
      </c>
      <c r="AQ70" s="167">
        <f>'L2'!CF34</f>
        <v>2900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217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'L2'!A35</f>
        <v>24</v>
      </c>
      <c r="B73" s="161" t="str">
        <f>'L2'!B35</f>
        <v>ID1690</v>
      </c>
      <c r="C73" s="187" t="str">
        <f>'L2'!D35</f>
        <v>សេក សារឿន</v>
      </c>
      <c r="D73" s="162">
        <f>'L2'!H35</f>
        <v>45139</v>
      </c>
      <c r="E73" s="163">
        <f>'L2'!I35</f>
        <v>204</v>
      </c>
      <c r="F73" s="163">
        <f>'L2'!J35</f>
        <v>26</v>
      </c>
      <c r="G73" s="161">
        <f>'L2'!K35</f>
        <v>0.5</v>
      </c>
      <c r="H73" s="161">
        <f>'L2'!L35</f>
        <v>0</v>
      </c>
      <c r="I73" s="161">
        <f>'L2'!M35</f>
        <v>0</v>
      </c>
      <c r="J73" s="161">
        <f>'L2'!N35</f>
        <v>25.5</v>
      </c>
      <c r="K73" s="161">
        <f>'L2'!P35</f>
        <v>0</v>
      </c>
      <c r="L73" s="161">
        <f>'L2'!Q35</f>
        <v>0</v>
      </c>
      <c r="M73" s="161">
        <f>'L2'!R35</f>
        <v>0</v>
      </c>
      <c r="N73" s="161">
        <f>'L2'!S35</f>
        <v>0</v>
      </c>
      <c r="O73" s="164">
        <f>'L2'!T35</f>
        <v>0</v>
      </c>
      <c r="P73" s="164">
        <f>'L2'!U35</f>
        <v>0</v>
      </c>
      <c r="Q73" s="165">
        <f>'L2'!W35</f>
        <v>0</v>
      </c>
      <c r="R73" s="165">
        <f>'L2'!X35</f>
        <v>0</v>
      </c>
      <c r="S73" s="165">
        <f>'L2'!AB35</f>
        <v>0</v>
      </c>
      <c r="T73" s="165">
        <f>'L2'!AC35</f>
        <v>0</v>
      </c>
      <c r="U73" s="165">
        <f>'L2'!AD35</f>
        <v>0</v>
      </c>
      <c r="V73" s="165">
        <f>'L2'!AE35</f>
        <v>0</v>
      </c>
      <c r="W73" s="165">
        <f>'L2'!AF35</f>
        <v>0</v>
      </c>
      <c r="X73" s="165">
        <f>'L2'!AG35</f>
        <v>200.07692307692307</v>
      </c>
      <c r="Y73" s="165">
        <f>'L2'!AH35</f>
        <v>200.07692307692307</v>
      </c>
      <c r="Z73" s="165"/>
      <c r="AA73" s="165"/>
      <c r="AB73" s="165">
        <f>'L2'!AL35</f>
        <v>10</v>
      </c>
      <c r="AC73" s="165">
        <f>'L2'!AR35</f>
        <v>14.71153846153846</v>
      </c>
      <c r="AD73" s="165">
        <f>'L2'!AX35</f>
        <v>224.78846153846152</v>
      </c>
      <c r="AE73" s="163">
        <f>'L2'!BE35</f>
        <v>3</v>
      </c>
      <c r="AF73" s="166">
        <f>'L2'!BH35</f>
        <v>0</v>
      </c>
      <c r="AG73" s="166">
        <f>'L2'!BW35</f>
        <v>0</v>
      </c>
      <c r="AH73" s="166">
        <f>'L2'!BX35</f>
        <v>13.25</v>
      </c>
      <c r="AI73" s="166">
        <f>'L2'!BY35</f>
        <v>0</v>
      </c>
      <c r="AJ73" s="166">
        <f>'L2'!BV35</f>
        <v>0</v>
      </c>
      <c r="AK73" s="166">
        <f>'L2'!BZ35</f>
        <v>102</v>
      </c>
      <c r="AL73" s="166">
        <f>'L2'!CA35</f>
        <v>0</v>
      </c>
      <c r="AM73" s="166">
        <f>'L2'!CB35</f>
        <v>4.82</v>
      </c>
      <c r="AN73" s="166">
        <f>'L2'!CC35</f>
        <v>1</v>
      </c>
      <c r="AO73" s="166">
        <f>'L2'!CD35</f>
        <v>133.22</v>
      </c>
      <c r="AP73" s="161">
        <f>'L2'!CE35</f>
        <v>133</v>
      </c>
      <c r="AQ73" s="167">
        <f>'L2'!CF35</f>
        <v>900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217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'L2'!A36</f>
        <v>25</v>
      </c>
      <c r="B76" s="161" t="str">
        <f>'L2'!B36</f>
        <v>ID1695</v>
      </c>
      <c r="C76" s="187" t="str">
        <f>'L2'!D36</f>
        <v>អ៊ុល សុខុម</v>
      </c>
      <c r="D76" s="162">
        <f>'L2'!H36</f>
        <v>45142</v>
      </c>
      <c r="E76" s="163">
        <f>'L2'!I36</f>
        <v>204</v>
      </c>
      <c r="F76" s="163">
        <f>'L2'!J36</f>
        <v>26</v>
      </c>
      <c r="G76" s="161">
        <f>'L2'!K36</f>
        <v>0</v>
      </c>
      <c r="H76" s="161">
        <f>'L2'!L36</f>
        <v>0</v>
      </c>
      <c r="I76" s="161">
        <f>'L2'!M36</f>
        <v>0</v>
      </c>
      <c r="J76" s="161">
        <f>'L2'!N36</f>
        <v>26</v>
      </c>
      <c r="K76" s="161">
        <f>'L2'!P36</f>
        <v>0</v>
      </c>
      <c r="L76" s="161">
        <f>'L2'!Q36</f>
        <v>0</v>
      </c>
      <c r="M76" s="161">
        <f>'L2'!R36</f>
        <v>0</v>
      </c>
      <c r="N76" s="161">
        <f>'L2'!S36</f>
        <v>0</v>
      </c>
      <c r="O76" s="164">
        <f>'L2'!T36</f>
        <v>0</v>
      </c>
      <c r="P76" s="164">
        <f>'L2'!U36</f>
        <v>0</v>
      </c>
      <c r="Q76" s="165">
        <f>'L2'!W36</f>
        <v>0</v>
      </c>
      <c r="R76" s="165">
        <f>'L2'!X36</f>
        <v>0</v>
      </c>
      <c r="S76" s="165">
        <f>'L2'!AB36</f>
        <v>0</v>
      </c>
      <c r="T76" s="165">
        <f>'L2'!AC36</f>
        <v>0</v>
      </c>
      <c r="U76" s="165">
        <f>'L2'!AD36</f>
        <v>0</v>
      </c>
      <c r="V76" s="165">
        <f>'L2'!AE36</f>
        <v>0</v>
      </c>
      <c r="W76" s="165">
        <f>'L2'!AF36</f>
        <v>0</v>
      </c>
      <c r="X76" s="165">
        <f>'L2'!AG36</f>
        <v>204</v>
      </c>
      <c r="Y76" s="165">
        <f>'L2'!AH36</f>
        <v>204</v>
      </c>
      <c r="Z76" s="165"/>
      <c r="AA76" s="165"/>
      <c r="AB76" s="165">
        <f>'L2'!AL36</f>
        <v>10</v>
      </c>
      <c r="AC76" s="165">
        <f>'L2'!AR36</f>
        <v>14.999999999999998</v>
      </c>
      <c r="AD76" s="165">
        <f>'L2'!AX36</f>
        <v>229</v>
      </c>
      <c r="AE76" s="163">
        <f>'L2'!BE36</f>
        <v>3</v>
      </c>
      <c r="AF76" s="166">
        <f>'L2'!BH36</f>
        <v>0</v>
      </c>
      <c r="AG76" s="166">
        <f>'L2'!BW36</f>
        <v>36.450000000000003</v>
      </c>
      <c r="AH76" s="166">
        <f>'L2'!BX36</f>
        <v>13.5</v>
      </c>
      <c r="AI76" s="166">
        <f>'L2'!BY36</f>
        <v>0</v>
      </c>
      <c r="AJ76" s="166">
        <f>'L2'!BV36</f>
        <v>0</v>
      </c>
      <c r="AK76" s="166">
        <f>'L2'!BZ36</f>
        <v>102</v>
      </c>
      <c r="AL76" s="166">
        <f>'L2'!CA36</f>
        <v>0</v>
      </c>
      <c r="AM76" s="166">
        <f>'L2'!CB36</f>
        <v>5.63</v>
      </c>
      <c r="AN76" s="166">
        <f>'L2'!CC36</f>
        <v>1</v>
      </c>
      <c r="AO76" s="166">
        <f>'L2'!CD36</f>
        <v>173.32</v>
      </c>
      <c r="AP76" s="161">
        <f>'L2'!CE36</f>
        <v>173</v>
      </c>
      <c r="AQ76" s="167">
        <f>'L2'!CF36</f>
        <v>1300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217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'L2'!A37</f>
        <v>26</v>
      </c>
      <c r="B79" s="161" t="str">
        <f>'L2'!B37</f>
        <v>ID1709</v>
      </c>
      <c r="C79" s="187" t="str">
        <f>'L2'!D37</f>
        <v>អ៊ួក លីន</v>
      </c>
      <c r="D79" s="162">
        <f>'L2'!H37</f>
        <v>45149</v>
      </c>
      <c r="E79" s="163">
        <f>'L2'!I37</f>
        <v>204</v>
      </c>
      <c r="F79" s="163">
        <f>'L2'!J37</f>
        <v>26</v>
      </c>
      <c r="G79" s="161">
        <f>'L2'!K37</f>
        <v>1</v>
      </c>
      <c r="H79" s="161">
        <f>'L2'!L37</f>
        <v>0</v>
      </c>
      <c r="I79" s="161">
        <f>'L2'!M37</f>
        <v>0</v>
      </c>
      <c r="J79" s="161">
        <f>'L2'!N37</f>
        <v>25</v>
      </c>
      <c r="K79" s="161">
        <f>'L2'!P37</f>
        <v>0</v>
      </c>
      <c r="L79" s="161">
        <f>'L2'!Q37</f>
        <v>0</v>
      </c>
      <c r="M79" s="161">
        <f>'L2'!R37</f>
        <v>0</v>
      </c>
      <c r="N79" s="161">
        <f>'L2'!S37</f>
        <v>0</v>
      </c>
      <c r="O79" s="164">
        <f>'L2'!T37</f>
        <v>0</v>
      </c>
      <c r="P79" s="164">
        <f>'L2'!U37</f>
        <v>0</v>
      </c>
      <c r="Q79" s="165">
        <f>'L2'!W37</f>
        <v>0</v>
      </c>
      <c r="R79" s="165">
        <f>'L2'!X37</f>
        <v>0</v>
      </c>
      <c r="S79" s="165">
        <f>'L2'!AB37</f>
        <v>0</v>
      </c>
      <c r="T79" s="165">
        <f>'L2'!AC37</f>
        <v>0</v>
      </c>
      <c r="U79" s="165">
        <f>'L2'!AD37</f>
        <v>0</v>
      </c>
      <c r="V79" s="165">
        <f>'L2'!AE37</f>
        <v>0</v>
      </c>
      <c r="W79" s="165">
        <f>'L2'!AF37</f>
        <v>0</v>
      </c>
      <c r="X79" s="165">
        <f>'L2'!AG37</f>
        <v>196.15384615384613</v>
      </c>
      <c r="Y79" s="165">
        <f>'L2'!AH37</f>
        <v>196.15384615384613</v>
      </c>
      <c r="Z79" s="165"/>
      <c r="AA79" s="165"/>
      <c r="AB79" s="165">
        <f>'L2'!AL37</f>
        <v>10</v>
      </c>
      <c r="AC79" s="165">
        <f>'L2'!AR37</f>
        <v>14.423076923076922</v>
      </c>
      <c r="AD79" s="165">
        <f>'L2'!AX37</f>
        <v>220.57692307692307</v>
      </c>
      <c r="AE79" s="163">
        <f>'L2'!BE37</f>
        <v>3</v>
      </c>
      <c r="AF79" s="166">
        <f>'L2'!BH37</f>
        <v>0</v>
      </c>
      <c r="AG79" s="166">
        <f>'L2'!BW37</f>
        <v>34.165500000000002</v>
      </c>
      <c r="AH79" s="166">
        <f>'L2'!BX37</f>
        <v>13</v>
      </c>
      <c r="AI79" s="166">
        <f>'L2'!BY37</f>
        <v>0</v>
      </c>
      <c r="AJ79" s="166">
        <f>'L2'!BV37</f>
        <v>0</v>
      </c>
      <c r="AK79" s="166">
        <f>'L2'!BZ37</f>
        <v>94.15</v>
      </c>
      <c r="AL79" s="166">
        <f>'L2'!CA37</f>
        <v>0</v>
      </c>
      <c r="AM79" s="166">
        <f>'L2'!CB37</f>
        <v>5.41</v>
      </c>
      <c r="AN79" s="166">
        <f>'L2'!CC37</f>
        <v>1</v>
      </c>
      <c r="AO79" s="166">
        <f>'L2'!CD37</f>
        <v>170.18</v>
      </c>
      <c r="AP79" s="161">
        <f>'L2'!CE37</f>
        <v>170</v>
      </c>
      <c r="AQ79" s="167">
        <f>'L2'!CF37</f>
        <v>700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217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'L2'!A38</f>
        <v>27</v>
      </c>
      <c r="B82" s="161" t="str">
        <f>'L2'!B38</f>
        <v>ID1803</v>
      </c>
      <c r="C82" s="187" t="str">
        <f>'L2'!D38</f>
        <v>មឿន ចន្ធី</v>
      </c>
      <c r="D82" s="162">
        <f>'L2'!H38</f>
        <v>45352</v>
      </c>
      <c r="E82" s="163">
        <f>'L2'!I38</f>
        <v>204</v>
      </c>
      <c r="F82" s="163">
        <f>'L2'!J38</f>
        <v>26</v>
      </c>
      <c r="G82" s="161">
        <f>'L2'!K38</f>
        <v>1</v>
      </c>
      <c r="H82" s="161">
        <f>'L2'!L38</f>
        <v>0</v>
      </c>
      <c r="I82" s="161">
        <f>'L2'!M38</f>
        <v>0</v>
      </c>
      <c r="J82" s="161">
        <f>'L2'!N38</f>
        <v>24</v>
      </c>
      <c r="K82" s="161">
        <f>'L2'!P38</f>
        <v>0</v>
      </c>
      <c r="L82" s="161">
        <f>'L2'!Q38</f>
        <v>0</v>
      </c>
      <c r="M82" s="161" t="str">
        <f>'L2'!R38</f>
        <v>1</v>
      </c>
      <c r="N82" s="161">
        <f>'L2'!S38</f>
        <v>0</v>
      </c>
      <c r="O82" s="164">
        <f>'L2'!T38</f>
        <v>0</v>
      </c>
      <c r="P82" s="164">
        <f>'L2'!U38</f>
        <v>0</v>
      </c>
      <c r="Q82" s="165">
        <f>'L2'!W38</f>
        <v>0</v>
      </c>
      <c r="R82" s="165">
        <f>'L2'!X38</f>
        <v>0</v>
      </c>
      <c r="S82" s="165">
        <f>'L2'!AB38</f>
        <v>0</v>
      </c>
      <c r="T82" s="165">
        <f>'L2'!AC38</f>
        <v>0</v>
      </c>
      <c r="U82" s="165">
        <f>'L2'!AD38</f>
        <v>0</v>
      </c>
      <c r="V82" s="165">
        <f>'L2'!AE38</f>
        <v>7.8461538461538458</v>
      </c>
      <c r="W82" s="165">
        <f>'L2'!AF38</f>
        <v>0</v>
      </c>
      <c r="X82" s="165">
        <f>'L2'!AG38</f>
        <v>188.30769230769229</v>
      </c>
      <c r="Y82" s="165">
        <f>'L2'!AH38</f>
        <v>196.15384615384613</v>
      </c>
      <c r="Z82" s="165"/>
      <c r="AA82" s="165"/>
      <c r="AB82" s="165">
        <f>'L2'!AL38</f>
        <v>10</v>
      </c>
      <c r="AC82" s="165">
        <f>'L2'!AR38</f>
        <v>13.846153846153845</v>
      </c>
      <c r="AD82" s="165">
        <f>'L2'!AX38</f>
        <v>219.99999999999997</v>
      </c>
      <c r="AE82" s="163">
        <f>'L2'!BE38</f>
        <v>0</v>
      </c>
      <c r="AF82" s="166">
        <f>'L2'!BH38</f>
        <v>24</v>
      </c>
      <c r="AG82" s="166">
        <f>'L2'!BW38</f>
        <v>38.708000000000006</v>
      </c>
      <c r="AH82" s="166">
        <f>'L2'!BX38</f>
        <v>12.5</v>
      </c>
      <c r="AI82" s="166">
        <f>'L2'!BY38</f>
        <v>0</v>
      </c>
      <c r="AJ82" s="166">
        <f>'L2'!BV38</f>
        <v>0</v>
      </c>
      <c r="AK82" s="166">
        <f>'L2'!BZ38</f>
        <v>94.15</v>
      </c>
      <c r="AL82" s="166">
        <f>'L2'!CA38</f>
        <v>0</v>
      </c>
      <c r="AM82" s="166">
        <f>'L2'!CB38</f>
        <v>5.83</v>
      </c>
      <c r="AN82" s="166">
        <f>'L2'!CC38</f>
        <v>1</v>
      </c>
      <c r="AO82" s="166">
        <f>'L2'!CD38</f>
        <v>194.23</v>
      </c>
      <c r="AP82" s="161">
        <f>'L2'!CE38</f>
        <v>194</v>
      </c>
      <c r="AQ82" s="167">
        <f>'L2'!CF38</f>
        <v>900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217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'L2'!A39</f>
        <v>28</v>
      </c>
      <c r="B85" s="161" t="str">
        <f>'L2'!B39</f>
        <v>ID1823</v>
      </c>
      <c r="C85" s="187" t="str">
        <f>'L2'!D39</f>
        <v>អឿន ឆេងអ៊ាង</v>
      </c>
      <c r="D85" s="162">
        <f>'L2'!H39</f>
        <v>45414</v>
      </c>
      <c r="E85" s="163">
        <f>'L2'!I39</f>
        <v>204</v>
      </c>
      <c r="F85" s="163">
        <f>'L2'!J39</f>
        <v>26</v>
      </c>
      <c r="G85" s="161">
        <f>'L2'!K39</f>
        <v>2</v>
      </c>
      <c r="H85" s="161">
        <f>'L2'!L39</f>
        <v>0</v>
      </c>
      <c r="I85" s="161">
        <f>'L2'!M39</f>
        <v>0</v>
      </c>
      <c r="J85" s="161">
        <f>'L2'!N39</f>
        <v>23.5</v>
      </c>
      <c r="K85" s="161">
        <f>'L2'!P39</f>
        <v>0</v>
      </c>
      <c r="L85" s="161">
        <f>'L2'!Q39</f>
        <v>0</v>
      </c>
      <c r="M85" s="161" t="str">
        <f>'L2'!R39</f>
        <v>0.5</v>
      </c>
      <c r="N85" s="161">
        <f>'L2'!S39</f>
        <v>0</v>
      </c>
      <c r="O85" s="164">
        <f>'L2'!T39</f>
        <v>0</v>
      </c>
      <c r="P85" s="164">
        <f>'L2'!U39</f>
        <v>0</v>
      </c>
      <c r="Q85" s="165">
        <f>'L2'!W39</f>
        <v>0</v>
      </c>
      <c r="R85" s="165">
        <f>'L2'!X39</f>
        <v>0</v>
      </c>
      <c r="S85" s="165">
        <f>'L2'!AB39</f>
        <v>0</v>
      </c>
      <c r="T85" s="165">
        <f>'L2'!AC39</f>
        <v>0</v>
      </c>
      <c r="U85" s="165">
        <f>'L2'!AD39</f>
        <v>0</v>
      </c>
      <c r="V85" s="165">
        <f>'L2'!AE39</f>
        <v>3.9230769230769229</v>
      </c>
      <c r="W85" s="165">
        <f>'L2'!AF39</f>
        <v>0</v>
      </c>
      <c r="X85" s="165">
        <f>'L2'!AG39</f>
        <v>184.38461538461539</v>
      </c>
      <c r="Y85" s="165">
        <f>'L2'!AH39</f>
        <v>188.30769230769232</v>
      </c>
      <c r="Z85" s="165"/>
      <c r="AA85" s="165"/>
      <c r="AB85" s="165">
        <f>'L2'!AL39</f>
        <v>10</v>
      </c>
      <c r="AC85" s="165">
        <f>'L2'!AR39</f>
        <v>13.557692307692307</v>
      </c>
      <c r="AD85" s="165">
        <f>'L2'!AX39</f>
        <v>211.86538461538464</v>
      </c>
      <c r="AE85" s="163">
        <f>'L2'!BE39</f>
        <v>0</v>
      </c>
      <c r="AF85" s="166">
        <f>'L2'!BH39</f>
        <v>24</v>
      </c>
      <c r="AG85" s="166">
        <f>'L2'!BW39</f>
        <v>26.473000000000003</v>
      </c>
      <c r="AH85" s="166">
        <f>'L2'!BX39</f>
        <v>12.25</v>
      </c>
      <c r="AI85" s="166">
        <f>'L2'!BY39</f>
        <v>0</v>
      </c>
      <c r="AJ85" s="166">
        <f>'L2'!BV39</f>
        <v>0</v>
      </c>
      <c r="AK85" s="166">
        <f>'L2'!BZ39</f>
        <v>98.08</v>
      </c>
      <c r="AL85" s="166">
        <f>'L2'!CA39</f>
        <v>0</v>
      </c>
      <c r="AM85" s="166">
        <f>'L2'!CB39</f>
        <v>5.49</v>
      </c>
      <c r="AN85" s="166">
        <f>'L2'!CC39</f>
        <v>1</v>
      </c>
      <c r="AO85" s="166">
        <f>'L2'!CD39</f>
        <v>170.02</v>
      </c>
      <c r="AP85" s="161">
        <f>'L2'!CE39</f>
        <v>170</v>
      </c>
      <c r="AQ85" s="167">
        <f>'L2'!CF39</f>
        <v>100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217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'L2'!A40</f>
        <v>29</v>
      </c>
      <c r="B88" s="161" t="str">
        <f>'L2'!B40</f>
        <v>ID1830</v>
      </c>
      <c r="C88" s="187" t="str">
        <f>'L2'!D40</f>
        <v>ញ៉ ផល្លា</v>
      </c>
      <c r="D88" s="162">
        <f>'L2'!H40</f>
        <v>45419</v>
      </c>
      <c r="E88" s="163">
        <f>'L2'!I40</f>
        <v>204</v>
      </c>
      <c r="F88" s="163">
        <f>'L2'!J40</f>
        <v>26</v>
      </c>
      <c r="G88" s="161">
        <f>'L2'!K40</f>
        <v>0</v>
      </c>
      <c r="H88" s="161">
        <f>'L2'!L40</f>
        <v>0</v>
      </c>
      <c r="I88" s="161">
        <f>'L2'!M40</f>
        <v>0</v>
      </c>
      <c r="J88" s="161">
        <f>'L2'!N40</f>
        <v>26</v>
      </c>
      <c r="K88" s="161">
        <f>'L2'!P40</f>
        <v>0</v>
      </c>
      <c r="L88" s="161">
        <f>'L2'!Q40</f>
        <v>0</v>
      </c>
      <c r="M88" s="161">
        <f>'L2'!R40</f>
        <v>0</v>
      </c>
      <c r="N88" s="161">
        <f>'L2'!S40</f>
        <v>0</v>
      </c>
      <c r="O88" s="164">
        <f>'L2'!T40</f>
        <v>0</v>
      </c>
      <c r="P88" s="164">
        <f>'L2'!U40</f>
        <v>0</v>
      </c>
      <c r="Q88" s="165">
        <f>'L2'!W40</f>
        <v>0</v>
      </c>
      <c r="R88" s="165">
        <f>'L2'!X40</f>
        <v>0</v>
      </c>
      <c r="S88" s="165">
        <f>'L2'!AB40</f>
        <v>0</v>
      </c>
      <c r="T88" s="165">
        <f>'L2'!AC40</f>
        <v>0</v>
      </c>
      <c r="U88" s="165">
        <f>'L2'!AD40</f>
        <v>0</v>
      </c>
      <c r="V88" s="165">
        <f>'L2'!AE40</f>
        <v>0</v>
      </c>
      <c r="W88" s="165">
        <f>'L2'!AF40</f>
        <v>0</v>
      </c>
      <c r="X88" s="165">
        <f>'L2'!AG40</f>
        <v>204</v>
      </c>
      <c r="Y88" s="165">
        <f>'L2'!AH40</f>
        <v>204</v>
      </c>
      <c r="Z88" s="165"/>
      <c r="AA88" s="165"/>
      <c r="AB88" s="165">
        <f>'L2'!AL40</f>
        <v>10</v>
      </c>
      <c r="AC88" s="165">
        <f>'L2'!AR40</f>
        <v>14.999999999999998</v>
      </c>
      <c r="AD88" s="165">
        <f>'L2'!AX40</f>
        <v>229</v>
      </c>
      <c r="AE88" s="163">
        <f>'L2'!BE40</f>
        <v>0</v>
      </c>
      <c r="AF88" s="166">
        <f>'L2'!BH40</f>
        <v>0</v>
      </c>
      <c r="AG88" s="166">
        <f>'L2'!BW40</f>
        <v>22.076999999999998</v>
      </c>
      <c r="AH88" s="166">
        <f>'L2'!BX40</f>
        <v>13.5</v>
      </c>
      <c r="AI88" s="166">
        <f>'L2'!BY40</f>
        <v>0</v>
      </c>
      <c r="AJ88" s="166">
        <f>'L2'!BV40</f>
        <v>0</v>
      </c>
      <c r="AK88" s="166">
        <f>'L2'!BZ40</f>
        <v>102</v>
      </c>
      <c r="AL88" s="166">
        <f>'L2'!CA40</f>
        <v>0</v>
      </c>
      <c r="AM88" s="166">
        <f>'L2'!CB40</f>
        <v>5.29</v>
      </c>
      <c r="AN88" s="166">
        <f>'L2'!CC40</f>
        <v>1</v>
      </c>
      <c r="AO88" s="166">
        <f>'L2'!CD40</f>
        <v>156.29</v>
      </c>
      <c r="AP88" s="161">
        <f>'L2'!CE40</f>
        <v>156</v>
      </c>
      <c r="AQ88" s="167">
        <f>'L2'!CF40</f>
        <v>1200</v>
      </c>
    </row>
    <row r="89" spans="1:43" s="158" customFormat="1" ht="23.25" customHeight="1">
      <c r="A89" s="333" t="e">
        <f>$AS$1</f>
        <v>#REF!</v>
      </c>
      <c r="B89" s="334"/>
      <c r="C89" s="335" t="s">
        <v>39</v>
      </c>
      <c r="D89" s="335" t="s">
        <v>23</v>
      </c>
      <c r="E89" s="335" t="s">
        <v>15</v>
      </c>
      <c r="F89" s="335" t="s">
        <v>7</v>
      </c>
      <c r="G89" s="335" t="s">
        <v>52</v>
      </c>
      <c r="H89" s="335" t="s">
        <v>8</v>
      </c>
      <c r="I89" s="335" t="s">
        <v>172</v>
      </c>
      <c r="J89" s="335" t="s">
        <v>170</v>
      </c>
      <c r="K89" s="335" t="s">
        <v>50</v>
      </c>
      <c r="L89" s="335" t="s">
        <v>232</v>
      </c>
      <c r="M89" s="335" t="s">
        <v>54</v>
      </c>
      <c r="N89" s="335" t="s">
        <v>43</v>
      </c>
      <c r="O89" s="337" t="s">
        <v>16</v>
      </c>
      <c r="P89" s="338"/>
      <c r="Q89" s="337" t="s">
        <v>17</v>
      </c>
      <c r="R89" s="338"/>
      <c r="S89" s="335" t="s">
        <v>171</v>
      </c>
      <c r="T89" s="335" t="s">
        <v>50</v>
      </c>
      <c r="U89" s="335" t="s">
        <v>232</v>
      </c>
      <c r="V89" s="335" t="str">
        <f>M89</f>
        <v>ច្បាប់ឈឺ</v>
      </c>
      <c r="W89" s="335" t="s">
        <v>77</v>
      </c>
      <c r="X89" s="335" t="s">
        <v>18</v>
      </c>
      <c r="Y89" s="335" t="s">
        <v>139</v>
      </c>
      <c r="Z89" s="339" t="s">
        <v>140</v>
      </c>
      <c r="AA89" s="339" t="s">
        <v>141</v>
      </c>
      <c r="AB89" s="335" t="s">
        <v>30</v>
      </c>
      <c r="AC89" s="335" t="s">
        <v>83</v>
      </c>
      <c r="AD89" s="335" t="s">
        <v>78</v>
      </c>
      <c r="AE89" s="335" t="s">
        <v>48</v>
      </c>
      <c r="AF89" s="335" t="s">
        <v>58</v>
      </c>
      <c r="AG89" s="331" t="s">
        <v>198</v>
      </c>
      <c r="AH89" s="331" t="s">
        <v>248</v>
      </c>
      <c r="AI89" s="331" t="s">
        <v>249</v>
      </c>
      <c r="AJ89" s="335" t="s">
        <v>152</v>
      </c>
      <c r="AK89" s="335" t="s">
        <v>245</v>
      </c>
      <c r="AL89" s="335" t="s">
        <v>199</v>
      </c>
      <c r="AM89" s="335" t="s">
        <v>160</v>
      </c>
      <c r="AN89" s="335" t="s">
        <v>25</v>
      </c>
      <c r="AO89" s="335" t="s">
        <v>79</v>
      </c>
      <c r="AP89" s="337" t="s">
        <v>130</v>
      </c>
      <c r="AQ89" s="338"/>
    </row>
    <row r="90" spans="1:43" s="158" customFormat="1" ht="36.75" customHeight="1">
      <c r="A90" s="214" t="s">
        <v>217</v>
      </c>
      <c r="B90" s="214" t="s">
        <v>14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159" t="s">
        <v>41</v>
      </c>
      <c r="P90" s="159" t="s">
        <v>42</v>
      </c>
      <c r="Q90" s="159" t="s">
        <v>41</v>
      </c>
      <c r="R90" s="159" t="s">
        <v>42</v>
      </c>
      <c r="S90" s="336"/>
      <c r="T90" s="336"/>
      <c r="U90" s="336"/>
      <c r="V90" s="336"/>
      <c r="W90" s="336"/>
      <c r="X90" s="336"/>
      <c r="Y90" s="336"/>
      <c r="Z90" s="340"/>
      <c r="AA90" s="340"/>
      <c r="AB90" s="336"/>
      <c r="AC90" s="336"/>
      <c r="AD90" s="336"/>
      <c r="AE90" s="336"/>
      <c r="AF90" s="336"/>
      <c r="AG90" s="332"/>
      <c r="AH90" s="332"/>
      <c r="AI90" s="332"/>
      <c r="AJ90" s="336"/>
      <c r="AK90" s="336"/>
      <c r="AL90" s="336"/>
      <c r="AM90" s="336"/>
      <c r="AN90" s="336"/>
      <c r="AO90" s="336"/>
      <c r="AP90" s="160" t="s">
        <v>128</v>
      </c>
      <c r="AQ90" s="160" t="s">
        <v>129</v>
      </c>
    </row>
    <row r="91" spans="1:43" ht="23.25" customHeight="1">
      <c r="A91" s="80">
        <f>'L2'!A41</f>
        <v>30</v>
      </c>
      <c r="B91" s="161" t="str">
        <f>'L2'!B41</f>
        <v>ID1850</v>
      </c>
      <c r="C91" s="187" t="str">
        <f>'L2'!D41</f>
        <v>ចាន់ លីហ៊ាង</v>
      </c>
      <c r="D91" s="162">
        <f>'L2'!H41</f>
        <v>45448</v>
      </c>
      <c r="E91" s="163">
        <f>'L2'!I41</f>
        <v>202</v>
      </c>
      <c r="F91" s="163">
        <f>'L2'!J41</f>
        <v>26</v>
      </c>
      <c r="G91" s="161">
        <f>'L2'!K41</f>
        <v>2</v>
      </c>
      <c r="H91" s="161">
        <f>'L2'!L41</f>
        <v>0</v>
      </c>
      <c r="I91" s="161">
        <f>'L2'!M41</f>
        <v>0</v>
      </c>
      <c r="J91" s="161">
        <f>'L2'!N41</f>
        <v>24</v>
      </c>
      <c r="K91" s="161">
        <f>'L2'!P41</f>
        <v>0</v>
      </c>
      <c r="L91" s="161">
        <f>'L2'!Q41</f>
        <v>0</v>
      </c>
      <c r="M91" s="161">
        <f>'L2'!R41</f>
        <v>0</v>
      </c>
      <c r="N91" s="161">
        <f>'L2'!S41</f>
        <v>0</v>
      </c>
      <c r="O91" s="164">
        <f>'L2'!T41</f>
        <v>0</v>
      </c>
      <c r="P91" s="164">
        <f>'L2'!U41</f>
        <v>0</v>
      </c>
      <c r="Q91" s="165">
        <f>'L2'!W41</f>
        <v>0</v>
      </c>
      <c r="R91" s="165">
        <f>'L2'!X41</f>
        <v>0</v>
      </c>
      <c r="S91" s="165">
        <f>'L2'!AB41</f>
        <v>0</v>
      </c>
      <c r="T91" s="165">
        <f>'L2'!AC41</f>
        <v>0</v>
      </c>
      <c r="U91" s="165">
        <f>'L2'!AD41</f>
        <v>0</v>
      </c>
      <c r="V91" s="165">
        <f>'L2'!AE41</f>
        <v>0</v>
      </c>
      <c r="W91" s="165">
        <f>'L2'!AF41</f>
        <v>0</v>
      </c>
      <c r="X91" s="165">
        <f>'L2'!AG41</f>
        <v>186.46153846153845</v>
      </c>
      <c r="Y91" s="165">
        <f>'L2'!AH41</f>
        <v>186.46153846153845</v>
      </c>
      <c r="Z91" s="165"/>
      <c r="AA91" s="165"/>
      <c r="AB91" s="165">
        <f>'L2'!AL41</f>
        <v>10</v>
      </c>
      <c r="AC91" s="165">
        <f>'L2'!AR41</f>
        <v>13.846153846153845</v>
      </c>
      <c r="AD91" s="165">
        <f>'L2'!AX41</f>
        <v>210.30769230769229</v>
      </c>
      <c r="AE91" s="163">
        <f>'L2'!BE41</f>
        <v>0</v>
      </c>
      <c r="AF91" s="166">
        <f>'L2'!BH41</f>
        <v>0</v>
      </c>
      <c r="AG91" s="166">
        <f>'L2'!BW41</f>
        <v>0</v>
      </c>
      <c r="AH91" s="166">
        <f>'L2'!BX41</f>
        <v>12.5</v>
      </c>
      <c r="AI91" s="166">
        <f>'L2'!BY41</f>
        <v>0</v>
      </c>
      <c r="AJ91" s="166">
        <f>'L2'!BV41</f>
        <v>0</v>
      </c>
      <c r="AK91" s="166">
        <f>'L2'!BZ41</f>
        <v>93.23</v>
      </c>
      <c r="AL91" s="166">
        <f>'L2'!CA41</f>
        <v>0</v>
      </c>
      <c r="AM91" s="166">
        <f>'L2'!CB41</f>
        <v>4.45</v>
      </c>
      <c r="AN91" s="166">
        <f>'L2'!CC41</f>
        <v>1</v>
      </c>
      <c r="AO91" s="166">
        <f>'L2'!CD41</f>
        <v>124.13</v>
      </c>
      <c r="AP91" s="161">
        <f>'L2'!CE41</f>
        <v>124</v>
      </c>
      <c r="AQ91" s="167">
        <f>'L2'!CF41</f>
        <v>500</v>
      </c>
    </row>
    <row r="92" spans="1:43" s="158" customFormat="1" ht="23.25" customHeight="1">
      <c r="A92" s="333" t="e">
        <f>$AS$1</f>
        <v>#REF!</v>
      </c>
      <c r="B92" s="334"/>
      <c r="C92" s="335" t="s">
        <v>39</v>
      </c>
      <c r="D92" s="335" t="s">
        <v>23</v>
      </c>
      <c r="E92" s="335" t="s">
        <v>15</v>
      </c>
      <c r="F92" s="335" t="s">
        <v>7</v>
      </c>
      <c r="G92" s="335" t="s">
        <v>52</v>
      </c>
      <c r="H92" s="335" t="s">
        <v>8</v>
      </c>
      <c r="I92" s="335" t="s">
        <v>172</v>
      </c>
      <c r="J92" s="335" t="s">
        <v>170</v>
      </c>
      <c r="K92" s="335" t="s">
        <v>50</v>
      </c>
      <c r="L92" s="335" t="s">
        <v>232</v>
      </c>
      <c r="M92" s="335" t="s">
        <v>54</v>
      </c>
      <c r="N92" s="335" t="s">
        <v>43</v>
      </c>
      <c r="O92" s="337" t="s">
        <v>16</v>
      </c>
      <c r="P92" s="338"/>
      <c r="Q92" s="337" t="s">
        <v>17</v>
      </c>
      <c r="R92" s="338"/>
      <c r="S92" s="335" t="s">
        <v>171</v>
      </c>
      <c r="T92" s="335" t="s">
        <v>50</v>
      </c>
      <c r="U92" s="335" t="s">
        <v>232</v>
      </c>
      <c r="V92" s="335" t="str">
        <f>M92</f>
        <v>ច្បាប់ឈឺ</v>
      </c>
      <c r="W92" s="335" t="s">
        <v>77</v>
      </c>
      <c r="X92" s="335" t="s">
        <v>18</v>
      </c>
      <c r="Y92" s="335" t="s">
        <v>139</v>
      </c>
      <c r="Z92" s="339" t="s">
        <v>140</v>
      </c>
      <c r="AA92" s="339" t="s">
        <v>141</v>
      </c>
      <c r="AB92" s="335" t="s">
        <v>30</v>
      </c>
      <c r="AC92" s="335" t="s">
        <v>83</v>
      </c>
      <c r="AD92" s="335" t="s">
        <v>78</v>
      </c>
      <c r="AE92" s="335" t="s">
        <v>48</v>
      </c>
      <c r="AF92" s="335" t="s">
        <v>58</v>
      </c>
      <c r="AG92" s="331" t="s">
        <v>198</v>
      </c>
      <c r="AH92" s="331" t="s">
        <v>248</v>
      </c>
      <c r="AI92" s="331" t="s">
        <v>249</v>
      </c>
      <c r="AJ92" s="335" t="s">
        <v>152</v>
      </c>
      <c r="AK92" s="335" t="s">
        <v>245</v>
      </c>
      <c r="AL92" s="335" t="s">
        <v>199</v>
      </c>
      <c r="AM92" s="335" t="s">
        <v>160</v>
      </c>
      <c r="AN92" s="335" t="s">
        <v>25</v>
      </c>
      <c r="AO92" s="335" t="s">
        <v>79</v>
      </c>
      <c r="AP92" s="337" t="s">
        <v>130</v>
      </c>
      <c r="AQ92" s="338"/>
    </row>
    <row r="93" spans="1:43" s="158" customFormat="1" ht="36.75" customHeight="1">
      <c r="A93" s="214" t="s">
        <v>217</v>
      </c>
      <c r="B93" s="214" t="s">
        <v>14</v>
      </c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159" t="s">
        <v>41</v>
      </c>
      <c r="P93" s="159" t="s">
        <v>42</v>
      </c>
      <c r="Q93" s="159" t="s">
        <v>41</v>
      </c>
      <c r="R93" s="159" t="s">
        <v>42</v>
      </c>
      <c r="S93" s="336"/>
      <c r="T93" s="336"/>
      <c r="U93" s="336"/>
      <c r="V93" s="336"/>
      <c r="W93" s="336"/>
      <c r="X93" s="336"/>
      <c r="Y93" s="336"/>
      <c r="Z93" s="340"/>
      <c r="AA93" s="340"/>
      <c r="AB93" s="336"/>
      <c r="AC93" s="336"/>
      <c r="AD93" s="336"/>
      <c r="AE93" s="336"/>
      <c r="AF93" s="336"/>
      <c r="AG93" s="332"/>
      <c r="AH93" s="332"/>
      <c r="AI93" s="332"/>
      <c r="AJ93" s="336"/>
      <c r="AK93" s="336"/>
      <c r="AL93" s="336"/>
      <c r="AM93" s="336"/>
      <c r="AN93" s="336"/>
      <c r="AO93" s="336"/>
      <c r="AP93" s="160" t="s">
        <v>128</v>
      </c>
      <c r="AQ93" s="160" t="s">
        <v>129</v>
      </c>
    </row>
    <row r="94" spans="1:43" ht="23.25" customHeight="1">
      <c r="A94" s="80">
        <f>'L2'!A42</f>
        <v>31</v>
      </c>
      <c r="B94" s="161" t="str">
        <f>'L2'!B42</f>
        <v>ID1860</v>
      </c>
      <c r="C94" s="187" t="str">
        <f>'L2'!D42</f>
        <v>យាត ហ៊ាប</v>
      </c>
      <c r="D94" s="162">
        <f>'L2'!H42</f>
        <v>45474</v>
      </c>
      <c r="E94" s="163">
        <f>'L2'!I42</f>
        <v>202</v>
      </c>
      <c r="F94" s="163">
        <f>'L2'!J42</f>
        <v>26</v>
      </c>
      <c r="G94" s="161">
        <f>'L2'!K42</f>
        <v>0</v>
      </c>
      <c r="H94" s="161">
        <f>'L2'!L42</f>
        <v>0</v>
      </c>
      <c r="I94" s="161">
        <f>'L2'!M42</f>
        <v>0</v>
      </c>
      <c r="J94" s="161">
        <f>'L2'!N42</f>
        <v>26</v>
      </c>
      <c r="K94" s="161">
        <f>'L2'!P42</f>
        <v>0</v>
      </c>
      <c r="L94" s="161">
        <f>'L2'!Q42</f>
        <v>0</v>
      </c>
      <c r="M94" s="161">
        <f>'L2'!R42</f>
        <v>0</v>
      </c>
      <c r="N94" s="161">
        <f>'L2'!S42</f>
        <v>0</v>
      </c>
      <c r="O94" s="164">
        <f>'L2'!T42</f>
        <v>0</v>
      </c>
      <c r="P94" s="164">
        <f>'L2'!U42</f>
        <v>0</v>
      </c>
      <c r="Q94" s="165">
        <f>'L2'!W42</f>
        <v>0</v>
      </c>
      <c r="R94" s="165">
        <f>'L2'!X42</f>
        <v>0</v>
      </c>
      <c r="S94" s="165">
        <f>'L2'!AB42</f>
        <v>0</v>
      </c>
      <c r="T94" s="165">
        <f>'L2'!AC42</f>
        <v>0</v>
      </c>
      <c r="U94" s="165">
        <f>'L2'!AD42</f>
        <v>0</v>
      </c>
      <c r="V94" s="165">
        <f>'L2'!AE42</f>
        <v>0</v>
      </c>
      <c r="W94" s="165">
        <f>'L2'!AF42</f>
        <v>0</v>
      </c>
      <c r="X94" s="165">
        <f>'L2'!AG42</f>
        <v>202</v>
      </c>
      <c r="Y94" s="165">
        <f>'L2'!AH42</f>
        <v>202</v>
      </c>
      <c r="Z94" s="165"/>
      <c r="AA94" s="165"/>
      <c r="AB94" s="165">
        <f>'L2'!AL42</f>
        <v>10</v>
      </c>
      <c r="AC94" s="165">
        <f>'L2'!AR42</f>
        <v>14.999999999999998</v>
      </c>
      <c r="AD94" s="165">
        <f>'L2'!AX42</f>
        <v>227</v>
      </c>
      <c r="AE94" s="163">
        <f>'L2'!BE42</f>
        <v>0</v>
      </c>
      <c r="AF94" s="166">
        <f>'L2'!BH42</f>
        <v>0</v>
      </c>
      <c r="AG94" s="166">
        <f>'L2'!BW42</f>
        <v>0</v>
      </c>
      <c r="AH94" s="166">
        <f>'L2'!BX42</f>
        <v>13.5</v>
      </c>
      <c r="AI94" s="166">
        <f>'L2'!BY42</f>
        <v>0</v>
      </c>
      <c r="AJ94" s="166">
        <f>'L2'!BV42</f>
        <v>0</v>
      </c>
      <c r="AK94" s="166">
        <f>'L2'!BZ42</f>
        <v>101</v>
      </c>
      <c r="AL94" s="166">
        <f>'L2'!CA42</f>
        <v>0</v>
      </c>
      <c r="AM94" s="166">
        <f>'L2'!CB42</f>
        <v>4.8099999999999996</v>
      </c>
      <c r="AN94" s="166">
        <f>'L2'!CC42</f>
        <v>1</v>
      </c>
      <c r="AO94" s="166">
        <f>'L2'!CD42</f>
        <v>133.69</v>
      </c>
      <c r="AP94" s="161">
        <f>'L2'!CE42</f>
        <v>133</v>
      </c>
      <c r="AQ94" s="167">
        <f>'L2'!CF42</f>
        <v>2800</v>
      </c>
    </row>
  </sheetData>
  <mergeCells count="1210">
    <mergeCell ref="S2:S3"/>
    <mergeCell ref="T2:T3"/>
    <mergeCell ref="U2:U3"/>
    <mergeCell ref="V2:V3"/>
    <mergeCell ref="W2:W3"/>
    <mergeCell ref="X2:X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G2:AG3"/>
    <mergeCell ref="AH2:AH3"/>
    <mergeCell ref="A5:B5"/>
    <mergeCell ref="C5:C6"/>
    <mergeCell ref="D5:D6"/>
    <mergeCell ref="E5:E6"/>
    <mergeCell ref="F5:F6"/>
    <mergeCell ref="G5:G6"/>
    <mergeCell ref="U8:U9"/>
    <mergeCell ref="V8:V9"/>
    <mergeCell ref="I8:I9"/>
    <mergeCell ref="J8:J9"/>
    <mergeCell ref="K8:K9"/>
    <mergeCell ref="L8:L9"/>
    <mergeCell ref="M8:M9"/>
    <mergeCell ref="N8:N9"/>
    <mergeCell ref="AI2:AI3"/>
    <mergeCell ref="AJ2:AJ3"/>
    <mergeCell ref="Y2:Y3"/>
    <mergeCell ref="Z2:Z3"/>
    <mergeCell ref="AA2:AA3"/>
    <mergeCell ref="AB2:AB3"/>
    <mergeCell ref="AC2:AC3"/>
    <mergeCell ref="AD2:AD3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AN5:AN6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O8:P8"/>
    <mergeCell ref="Q8:R8"/>
    <mergeCell ref="S8:S9"/>
    <mergeCell ref="T8:T9"/>
    <mergeCell ref="J11:J12"/>
    <mergeCell ref="K11:K12"/>
    <mergeCell ref="L11:L12"/>
    <mergeCell ref="M11:M12"/>
    <mergeCell ref="N11:N12"/>
    <mergeCell ref="O11:P11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H11:AH12"/>
    <mergeCell ref="AI11:AI12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AK14:AK15"/>
    <mergeCell ref="AL14:AL15"/>
    <mergeCell ref="AM14:AM15"/>
    <mergeCell ref="AN14:AN15"/>
    <mergeCell ref="AO14:AO15"/>
    <mergeCell ref="K14:K15"/>
    <mergeCell ref="L14:L15"/>
    <mergeCell ref="M14:M15"/>
    <mergeCell ref="N14:N15"/>
    <mergeCell ref="O14:P14"/>
    <mergeCell ref="Q14:R14"/>
    <mergeCell ref="AO17:AO18"/>
    <mergeCell ref="AP17:AQ17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X17:X18"/>
    <mergeCell ref="Y17:Y18"/>
    <mergeCell ref="Z17:Z18"/>
    <mergeCell ref="AA17:AA18"/>
    <mergeCell ref="Z20:Z21"/>
    <mergeCell ref="AA20:AA21"/>
    <mergeCell ref="AB20:AB21"/>
    <mergeCell ref="AC20:AC21"/>
    <mergeCell ref="Q20:R20"/>
    <mergeCell ref="S20:S21"/>
    <mergeCell ref="T20:T21"/>
    <mergeCell ref="U20:U21"/>
    <mergeCell ref="V20:V21"/>
    <mergeCell ref="W20:W21"/>
    <mergeCell ref="J20:J21"/>
    <mergeCell ref="K20:K21"/>
    <mergeCell ref="L20:L21"/>
    <mergeCell ref="M20:M21"/>
    <mergeCell ref="N20:N21"/>
    <mergeCell ref="O20:P20"/>
    <mergeCell ref="AN17:AN18"/>
    <mergeCell ref="N17:N18"/>
    <mergeCell ref="O17:P17"/>
    <mergeCell ref="Q17:R17"/>
    <mergeCell ref="S17:S18"/>
    <mergeCell ref="T17:T18"/>
    <mergeCell ref="U17:U18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J23:J24"/>
    <mergeCell ref="AJ20:AJ21"/>
    <mergeCell ref="AK20:AK21"/>
    <mergeCell ref="AL20:AL21"/>
    <mergeCell ref="AM20:AM21"/>
    <mergeCell ref="AN20:AN21"/>
    <mergeCell ref="AO20:AO21"/>
    <mergeCell ref="AD20:AD21"/>
    <mergeCell ref="AE20:AE21"/>
    <mergeCell ref="AF20:AF21"/>
    <mergeCell ref="AG20:AG21"/>
    <mergeCell ref="A20:B20"/>
    <mergeCell ref="C20:C21"/>
    <mergeCell ref="D20:D21"/>
    <mergeCell ref="E20:E21"/>
    <mergeCell ref="F20:F21"/>
    <mergeCell ref="G20:G21"/>
    <mergeCell ref="H20:H21"/>
    <mergeCell ref="I20:I21"/>
    <mergeCell ref="AH20:AH21"/>
    <mergeCell ref="AI20:AI21"/>
    <mergeCell ref="X20:X21"/>
    <mergeCell ref="Y20:Y21"/>
    <mergeCell ref="AP23:AQ23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H26:H27"/>
    <mergeCell ref="I26:I27"/>
    <mergeCell ref="J26:J27"/>
    <mergeCell ref="K26:K27"/>
    <mergeCell ref="L26:L27"/>
    <mergeCell ref="M26:M27"/>
    <mergeCell ref="A26:B26"/>
    <mergeCell ref="C26:C27"/>
    <mergeCell ref="D26:D27"/>
    <mergeCell ref="E26:E27"/>
    <mergeCell ref="F26:F27"/>
    <mergeCell ref="G26:G27"/>
    <mergeCell ref="AK23:AK24"/>
    <mergeCell ref="AL23:AL24"/>
    <mergeCell ref="AM23:AM24"/>
    <mergeCell ref="AN23:AN24"/>
    <mergeCell ref="AO23:AO24"/>
    <mergeCell ref="K23:K24"/>
    <mergeCell ref="L23:L24"/>
    <mergeCell ref="M23:M24"/>
    <mergeCell ref="N23:N24"/>
    <mergeCell ref="O23:P23"/>
    <mergeCell ref="Q23:R23"/>
    <mergeCell ref="AO26:AO27"/>
    <mergeCell ref="AP26:AQ26"/>
    <mergeCell ref="A29:B29"/>
    <mergeCell ref="C29:C30"/>
    <mergeCell ref="D29:D30"/>
    <mergeCell ref="E29:E30"/>
    <mergeCell ref="F29:F30"/>
    <mergeCell ref="G29:G30"/>
    <mergeCell ref="H29:H30"/>
    <mergeCell ref="AH26:AH27"/>
    <mergeCell ref="AI26:AI27"/>
    <mergeCell ref="AJ26:AJ27"/>
    <mergeCell ref="AK26:AK27"/>
    <mergeCell ref="AL26:AL27"/>
    <mergeCell ref="AM26:AM27"/>
    <mergeCell ref="AB26:AB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N26:N27"/>
    <mergeCell ref="O26:P26"/>
    <mergeCell ref="Q26:R26"/>
    <mergeCell ref="S26:S27"/>
    <mergeCell ref="T26:T27"/>
    <mergeCell ref="Y29:Y30"/>
    <mergeCell ref="Z29:Z30"/>
    <mergeCell ref="AA29:AA30"/>
    <mergeCell ref="AB29:AB30"/>
    <mergeCell ref="O29:P29"/>
    <mergeCell ref="Q29:R29"/>
    <mergeCell ref="S29:S30"/>
    <mergeCell ref="T29:T30"/>
    <mergeCell ref="U29:U30"/>
    <mergeCell ref="V29:V30"/>
    <mergeCell ref="I29:I30"/>
    <mergeCell ref="J29:J30"/>
    <mergeCell ref="K29:K30"/>
    <mergeCell ref="L29:L30"/>
    <mergeCell ref="M29:M30"/>
    <mergeCell ref="N29:N30"/>
    <mergeCell ref="AN26:AN27"/>
    <mergeCell ref="U26:U27"/>
    <mergeCell ref="V32:V33"/>
    <mergeCell ref="W32:W33"/>
    <mergeCell ref="J32:J33"/>
    <mergeCell ref="K32:K33"/>
    <mergeCell ref="L32:L33"/>
    <mergeCell ref="M32:M33"/>
    <mergeCell ref="N32:N33"/>
    <mergeCell ref="O32:P32"/>
    <mergeCell ref="AO29:AO30"/>
    <mergeCell ref="AP29:AQ29"/>
    <mergeCell ref="A32:B32"/>
    <mergeCell ref="C32:C33"/>
    <mergeCell ref="D32:D33"/>
    <mergeCell ref="E32:E33"/>
    <mergeCell ref="F32:F33"/>
    <mergeCell ref="G32:G33"/>
    <mergeCell ref="H32:H33"/>
    <mergeCell ref="I32:I33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J35:J36"/>
    <mergeCell ref="AJ32:AJ33"/>
    <mergeCell ref="AK32:AK33"/>
    <mergeCell ref="AL32:AL33"/>
    <mergeCell ref="AM32:AM33"/>
    <mergeCell ref="AN32:AN33"/>
    <mergeCell ref="AO32:AO33"/>
    <mergeCell ref="AD32:AD33"/>
    <mergeCell ref="AE32:AE33"/>
    <mergeCell ref="AF32:AF33"/>
    <mergeCell ref="AG32:AG33"/>
    <mergeCell ref="AH32:AH33"/>
    <mergeCell ref="AI32:AI33"/>
    <mergeCell ref="X32:X33"/>
    <mergeCell ref="Y32:Y33"/>
    <mergeCell ref="Z32:Z33"/>
    <mergeCell ref="AA32:AA33"/>
    <mergeCell ref="AB32:AB33"/>
    <mergeCell ref="AC32:AC33"/>
    <mergeCell ref="Q32:R32"/>
    <mergeCell ref="S32:S33"/>
    <mergeCell ref="T32:T33"/>
    <mergeCell ref="U32:U33"/>
    <mergeCell ref="AP35:AQ35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H38:H39"/>
    <mergeCell ref="I38:I39"/>
    <mergeCell ref="J38:J39"/>
    <mergeCell ref="K38:K39"/>
    <mergeCell ref="L38:L39"/>
    <mergeCell ref="M38:M39"/>
    <mergeCell ref="A38:B38"/>
    <mergeCell ref="C38:C39"/>
    <mergeCell ref="D38:D39"/>
    <mergeCell ref="E38:E39"/>
    <mergeCell ref="F38:F39"/>
    <mergeCell ref="G38:G39"/>
    <mergeCell ref="AK35:AK36"/>
    <mergeCell ref="AL35:AL36"/>
    <mergeCell ref="AM35:AM36"/>
    <mergeCell ref="AN35:AN36"/>
    <mergeCell ref="AO35:AO36"/>
    <mergeCell ref="K35:K36"/>
    <mergeCell ref="L35:L36"/>
    <mergeCell ref="M35:M36"/>
    <mergeCell ref="N35:N36"/>
    <mergeCell ref="O35:P35"/>
    <mergeCell ref="Q35:R35"/>
    <mergeCell ref="AO38:AO39"/>
    <mergeCell ref="AP38:AQ38"/>
    <mergeCell ref="A41:B41"/>
    <mergeCell ref="C41:C42"/>
    <mergeCell ref="D41:D42"/>
    <mergeCell ref="E41:E42"/>
    <mergeCell ref="F41:F42"/>
    <mergeCell ref="G41:G42"/>
    <mergeCell ref="H41:H42"/>
    <mergeCell ref="AH38:AH39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G38:AG39"/>
    <mergeCell ref="V38:V39"/>
    <mergeCell ref="W38:W39"/>
    <mergeCell ref="X38:X39"/>
    <mergeCell ref="Y38:Y39"/>
    <mergeCell ref="Z38:Z39"/>
    <mergeCell ref="AA38:AA39"/>
    <mergeCell ref="N38:N39"/>
    <mergeCell ref="O38:P38"/>
    <mergeCell ref="Q38:R38"/>
    <mergeCell ref="S38:S39"/>
    <mergeCell ref="T38:T39"/>
    <mergeCell ref="Y41:Y42"/>
    <mergeCell ref="Z41:Z42"/>
    <mergeCell ref="AA41:AA42"/>
    <mergeCell ref="AB41:AB42"/>
    <mergeCell ref="O41:P41"/>
    <mergeCell ref="Q41:R41"/>
    <mergeCell ref="S41:S42"/>
    <mergeCell ref="T41:T42"/>
    <mergeCell ref="U41:U42"/>
    <mergeCell ref="V41:V42"/>
    <mergeCell ref="I41:I42"/>
    <mergeCell ref="J41:J42"/>
    <mergeCell ref="K41:K42"/>
    <mergeCell ref="L41:L42"/>
    <mergeCell ref="M41:M42"/>
    <mergeCell ref="N41:N42"/>
    <mergeCell ref="AN38:AN39"/>
    <mergeCell ref="U38:U39"/>
    <mergeCell ref="V44:V45"/>
    <mergeCell ref="W44:W45"/>
    <mergeCell ref="J44:J45"/>
    <mergeCell ref="K44:K45"/>
    <mergeCell ref="L44:L45"/>
    <mergeCell ref="M44:M45"/>
    <mergeCell ref="N44:N45"/>
    <mergeCell ref="O44:P44"/>
    <mergeCell ref="AO41:AO42"/>
    <mergeCell ref="AP41:AQ41"/>
    <mergeCell ref="A44:B44"/>
    <mergeCell ref="C44:C45"/>
    <mergeCell ref="D44:D45"/>
    <mergeCell ref="E44:E45"/>
    <mergeCell ref="F44:F45"/>
    <mergeCell ref="G44:G45"/>
    <mergeCell ref="H44:H45"/>
    <mergeCell ref="I44:I45"/>
    <mergeCell ref="AI41:AI42"/>
    <mergeCell ref="AJ41:AJ42"/>
    <mergeCell ref="AK41:AK42"/>
    <mergeCell ref="AL41:AL42"/>
    <mergeCell ref="AM41:AM42"/>
    <mergeCell ref="AN41:AN42"/>
    <mergeCell ref="AC41:AC42"/>
    <mergeCell ref="AD41:AD42"/>
    <mergeCell ref="AE41:AE42"/>
    <mergeCell ref="AF41:AF42"/>
    <mergeCell ref="AG41:AG42"/>
    <mergeCell ref="AH41:AH42"/>
    <mergeCell ref="W41:W42"/>
    <mergeCell ref="X41:X42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J47:J48"/>
    <mergeCell ref="AJ44:AJ45"/>
    <mergeCell ref="AK44:AK45"/>
    <mergeCell ref="AL44:AL45"/>
    <mergeCell ref="AM44:AM45"/>
    <mergeCell ref="AN44:AN45"/>
    <mergeCell ref="AO44:AO45"/>
    <mergeCell ref="AD44:AD45"/>
    <mergeCell ref="AE44:AE45"/>
    <mergeCell ref="AF44:AF45"/>
    <mergeCell ref="AG44:AG45"/>
    <mergeCell ref="AH44:AH45"/>
    <mergeCell ref="AI44:AI45"/>
    <mergeCell ref="X44:X45"/>
    <mergeCell ref="Y44:Y45"/>
    <mergeCell ref="Z44:Z45"/>
    <mergeCell ref="AA44:AA45"/>
    <mergeCell ref="AB44:AB45"/>
    <mergeCell ref="AC44:AC45"/>
    <mergeCell ref="Q44:R44"/>
    <mergeCell ref="S44:S45"/>
    <mergeCell ref="T44:T45"/>
    <mergeCell ref="U44:U45"/>
    <mergeCell ref="AP47:AQ47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H50:H51"/>
    <mergeCell ref="I50:I51"/>
    <mergeCell ref="J50:J51"/>
    <mergeCell ref="K50:K51"/>
    <mergeCell ref="L50:L51"/>
    <mergeCell ref="M50:M51"/>
    <mergeCell ref="A50:B50"/>
    <mergeCell ref="C50:C51"/>
    <mergeCell ref="D50:D51"/>
    <mergeCell ref="E50:E51"/>
    <mergeCell ref="F50:F51"/>
    <mergeCell ref="G50:G51"/>
    <mergeCell ref="AK47:AK48"/>
    <mergeCell ref="AL47:AL48"/>
    <mergeCell ref="AM47:AM48"/>
    <mergeCell ref="AN47:AN48"/>
    <mergeCell ref="AO47:AO48"/>
    <mergeCell ref="K47:K48"/>
    <mergeCell ref="L47:L48"/>
    <mergeCell ref="M47:M48"/>
    <mergeCell ref="N47:N48"/>
    <mergeCell ref="O47:P47"/>
    <mergeCell ref="Q47:R47"/>
    <mergeCell ref="AO50:AO51"/>
    <mergeCell ref="AP50:AQ50"/>
    <mergeCell ref="A53:B53"/>
    <mergeCell ref="C53:C54"/>
    <mergeCell ref="D53:D54"/>
    <mergeCell ref="E53:E54"/>
    <mergeCell ref="F53:F54"/>
    <mergeCell ref="G53:G54"/>
    <mergeCell ref="H53:H54"/>
    <mergeCell ref="AH50:AH51"/>
    <mergeCell ref="AI50:AI51"/>
    <mergeCell ref="AJ50:AJ51"/>
    <mergeCell ref="AK50:AK51"/>
    <mergeCell ref="AL50:AL51"/>
    <mergeCell ref="AM50:AM51"/>
    <mergeCell ref="AB50:AB51"/>
    <mergeCell ref="AC50:AC51"/>
    <mergeCell ref="AD50:AD51"/>
    <mergeCell ref="AE50:AE51"/>
    <mergeCell ref="AF50:AF51"/>
    <mergeCell ref="AG50:AG51"/>
    <mergeCell ref="V50:V51"/>
    <mergeCell ref="W50:W51"/>
    <mergeCell ref="X50:X51"/>
    <mergeCell ref="Y50:Y51"/>
    <mergeCell ref="Z50:Z51"/>
    <mergeCell ref="AA50:AA51"/>
    <mergeCell ref="N50:N51"/>
    <mergeCell ref="O50:P50"/>
    <mergeCell ref="Q50:R50"/>
    <mergeCell ref="S50:S51"/>
    <mergeCell ref="T50:T51"/>
    <mergeCell ref="Y53:Y54"/>
    <mergeCell ref="Z53:Z54"/>
    <mergeCell ref="AA53:AA54"/>
    <mergeCell ref="AB53:AB54"/>
    <mergeCell ref="O53:P53"/>
    <mergeCell ref="Q53:R53"/>
    <mergeCell ref="S53:S54"/>
    <mergeCell ref="T53:T54"/>
    <mergeCell ref="U53:U54"/>
    <mergeCell ref="V53:V54"/>
    <mergeCell ref="I53:I54"/>
    <mergeCell ref="J53:J54"/>
    <mergeCell ref="K53:K54"/>
    <mergeCell ref="L53:L54"/>
    <mergeCell ref="M53:M54"/>
    <mergeCell ref="N53:N54"/>
    <mergeCell ref="AN50:AN51"/>
    <mergeCell ref="U50:U51"/>
    <mergeCell ref="V56:V57"/>
    <mergeCell ref="W56:W57"/>
    <mergeCell ref="J56:J57"/>
    <mergeCell ref="K56:K57"/>
    <mergeCell ref="L56:L57"/>
    <mergeCell ref="M56:M57"/>
    <mergeCell ref="N56:N57"/>
    <mergeCell ref="O56:P56"/>
    <mergeCell ref="AO53:AO54"/>
    <mergeCell ref="AP53:AQ53"/>
    <mergeCell ref="A56:B56"/>
    <mergeCell ref="C56:C57"/>
    <mergeCell ref="D56:D57"/>
    <mergeCell ref="E56:E57"/>
    <mergeCell ref="F56:F57"/>
    <mergeCell ref="G56:G57"/>
    <mergeCell ref="H56:H57"/>
    <mergeCell ref="I56:I57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W53:W54"/>
    <mergeCell ref="X53:X54"/>
    <mergeCell ref="AP56:AQ56"/>
    <mergeCell ref="A59:B59"/>
    <mergeCell ref="C59:C60"/>
    <mergeCell ref="D59:D60"/>
    <mergeCell ref="E59:E60"/>
    <mergeCell ref="F59:F60"/>
    <mergeCell ref="G59:G60"/>
    <mergeCell ref="H59:H60"/>
    <mergeCell ref="I59:I60"/>
    <mergeCell ref="J59:J60"/>
    <mergeCell ref="AJ56:AJ57"/>
    <mergeCell ref="AK56:AK57"/>
    <mergeCell ref="AL56:AL57"/>
    <mergeCell ref="AM56:AM57"/>
    <mergeCell ref="AN56:AN57"/>
    <mergeCell ref="AO56:AO57"/>
    <mergeCell ref="AD56:AD57"/>
    <mergeCell ref="AE56:AE57"/>
    <mergeCell ref="AF56:AF57"/>
    <mergeCell ref="AG56:AG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Q56:R56"/>
    <mergeCell ref="S56:S57"/>
    <mergeCell ref="T56:T57"/>
    <mergeCell ref="U56:U57"/>
    <mergeCell ref="AP59:AQ59"/>
    <mergeCell ref="AE59:AE60"/>
    <mergeCell ref="AF59:AF60"/>
    <mergeCell ref="AG59:AG60"/>
    <mergeCell ref="AH59:AH60"/>
    <mergeCell ref="AI59:AI60"/>
    <mergeCell ref="AJ59:AJ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H62:H63"/>
    <mergeCell ref="I62:I63"/>
    <mergeCell ref="J62:J63"/>
    <mergeCell ref="K62:K63"/>
    <mergeCell ref="L62:L63"/>
    <mergeCell ref="M62:M63"/>
    <mergeCell ref="A62:B62"/>
    <mergeCell ref="C62:C63"/>
    <mergeCell ref="D62:D63"/>
    <mergeCell ref="E62:E63"/>
    <mergeCell ref="F62:F63"/>
    <mergeCell ref="G62:G63"/>
    <mergeCell ref="AK59:AK60"/>
    <mergeCell ref="AL59:AL60"/>
    <mergeCell ref="AM59:AM60"/>
    <mergeCell ref="AN59:AN60"/>
    <mergeCell ref="AO59:AO60"/>
    <mergeCell ref="K59:K60"/>
    <mergeCell ref="L59:L60"/>
    <mergeCell ref="M59:M60"/>
    <mergeCell ref="N59:N60"/>
    <mergeCell ref="O59:P59"/>
    <mergeCell ref="Q59:R59"/>
    <mergeCell ref="AO62:AO63"/>
    <mergeCell ref="AP62:AQ62"/>
    <mergeCell ref="A65:B65"/>
    <mergeCell ref="C65:C66"/>
    <mergeCell ref="D65:D66"/>
    <mergeCell ref="E65:E66"/>
    <mergeCell ref="F65:F66"/>
    <mergeCell ref="G65:G66"/>
    <mergeCell ref="H65:H66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N62:N63"/>
    <mergeCell ref="O62:P62"/>
    <mergeCell ref="Q62:R62"/>
    <mergeCell ref="S62:S63"/>
    <mergeCell ref="T62:T63"/>
    <mergeCell ref="Y65:Y66"/>
    <mergeCell ref="Z65:Z66"/>
    <mergeCell ref="AA65:AA66"/>
    <mergeCell ref="AB65:AB66"/>
    <mergeCell ref="O65:P65"/>
    <mergeCell ref="Q65:R65"/>
    <mergeCell ref="S65:S66"/>
    <mergeCell ref="T65:T66"/>
    <mergeCell ref="U65:U66"/>
    <mergeCell ref="V65:V66"/>
    <mergeCell ref="I65:I66"/>
    <mergeCell ref="J65:J66"/>
    <mergeCell ref="K65:K66"/>
    <mergeCell ref="L65:L66"/>
    <mergeCell ref="M65:M66"/>
    <mergeCell ref="N65:N66"/>
    <mergeCell ref="AN62:AN63"/>
    <mergeCell ref="U62:U63"/>
    <mergeCell ref="V68:V69"/>
    <mergeCell ref="W68:W69"/>
    <mergeCell ref="J68:J69"/>
    <mergeCell ref="K68:K69"/>
    <mergeCell ref="L68:L69"/>
    <mergeCell ref="M68:M69"/>
    <mergeCell ref="N68:N69"/>
    <mergeCell ref="O68:P68"/>
    <mergeCell ref="AO65:AO66"/>
    <mergeCell ref="AP65:AQ65"/>
    <mergeCell ref="A68:B68"/>
    <mergeCell ref="C68:C69"/>
    <mergeCell ref="D68:D69"/>
    <mergeCell ref="E68:E69"/>
    <mergeCell ref="F68:F69"/>
    <mergeCell ref="G68:G69"/>
    <mergeCell ref="H68:H69"/>
    <mergeCell ref="I68:I69"/>
    <mergeCell ref="AI65:AI66"/>
    <mergeCell ref="AJ65:AJ66"/>
    <mergeCell ref="AK65:AK66"/>
    <mergeCell ref="AL65:AL66"/>
    <mergeCell ref="AM65:AM66"/>
    <mergeCell ref="AN65:AN66"/>
    <mergeCell ref="AC65:AC66"/>
    <mergeCell ref="AD65:AD66"/>
    <mergeCell ref="AE65:AE66"/>
    <mergeCell ref="AF65:AF66"/>
    <mergeCell ref="AG65:AG66"/>
    <mergeCell ref="AH65:AH66"/>
    <mergeCell ref="W65:W66"/>
    <mergeCell ref="X65:X66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J71:J72"/>
    <mergeCell ref="AJ68:AJ69"/>
    <mergeCell ref="AK68:AK69"/>
    <mergeCell ref="AL68:AL69"/>
    <mergeCell ref="AM68:AM69"/>
    <mergeCell ref="AN68:AN69"/>
    <mergeCell ref="AO68:AO69"/>
    <mergeCell ref="AD68:AD69"/>
    <mergeCell ref="AE68:AE69"/>
    <mergeCell ref="AF68:AF69"/>
    <mergeCell ref="AG68:AG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Q68:R68"/>
    <mergeCell ref="S68:S69"/>
    <mergeCell ref="T68:T69"/>
    <mergeCell ref="U68:U69"/>
    <mergeCell ref="AP71:AQ71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H74:H75"/>
    <mergeCell ref="I74:I75"/>
    <mergeCell ref="J74:J75"/>
    <mergeCell ref="K74:K75"/>
    <mergeCell ref="L74:L75"/>
    <mergeCell ref="M74:M75"/>
    <mergeCell ref="A74:B74"/>
    <mergeCell ref="C74:C75"/>
    <mergeCell ref="D74:D75"/>
    <mergeCell ref="E74:E75"/>
    <mergeCell ref="F74:F75"/>
    <mergeCell ref="G74:G75"/>
    <mergeCell ref="AK71:AK72"/>
    <mergeCell ref="AL71:AL72"/>
    <mergeCell ref="AM71:AM72"/>
    <mergeCell ref="AN71:AN72"/>
    <mergeCell ref="AO71:AO72"/>
    <mergeCell ref="K71:K72"/>
    <mergeCell ref="L71:L72"/>
    <mergeCell ref="M71:M72"/>
    <mergeCell ref="N71:N72"/>
    <mergeCell ref="O71:P71"/>
    <mergeCell ref="Q71:R71"/>
    <mergeCell ref="AO74:AO75"/>
    <mergeCell ref="AP74:AQ74"/>
    <mergeCell ref="A77:B77"/>
    <mergeCell ref="C77:C78"/>
    <mergeCell ref="D77:D78"/>
    <mergeCell ref="E77:E78"/>
    <mergeCell ref="F77:F78"/>
    <mergeCell ref="G77:G78"/>
    <mergeCell ref="H77:H78"/>
    <mergeCell ref="AH74:AH75"/>
    <mergeCell ref="AI74:AI75"/>
    <mergeCell ref="AJ74:AJ75"/>
    <mergeCell ref="AK74:AK75"/>
    <mergeCell ref="AL74:AL75"/>
    <mergeCell ref="AM74:AM75"/>
    <mergeCell ref="AB74:AB75"/>
    <mergeCell ref="AC74:AC75"/>
    <mergeCell ref="AD74:AD75"/>
    <mergeCell ref="AE74:AE75"/>
    <mergeCell ref="AF74:AF75"/>
    <mergeCell ref="AG74:AG75"/>
    <mergeCell ref="V74:V75"/>
    <mergeCell ref="W74:W75"/>
    <mergeCell ref="X74:X75"/>
    <mergeCell ref="Y74:Y75"/>
    <mergeCell ref="Z74:Z75"/>
    <mergeCell ref="AA74:AA75"/>
    <mergeCell ref="N74:N75"/>
    <mergeCell ref="O74:P74"/>
    <mergeCell ref="Q74:R74"/>
    <mergeCell ref="S74:S75"/>
    <mergeCell ref="T74:T75"/>
    <mergeCell ref="Y77:Y78"/>
    <mergeCell ref="Z77:Z78"/>
    <mergeCell ref="AA77:AA78"/>
    <mergeCell ref="AB77:AB78"/>
    <mergeCell ref="O77:P77"/>
    <mergeCell ref="Q77:R77"/>
    <mergeCell ref="S77:S78"/>
    <mergeCell ref="T77:T78"/>
    <mergeCell ref="U77:U78"/>
    <mergeCell ref="V77:V78"/>
    <mergeCell ref="I77:I78"/>
    <mergeCell ref="J77:J78"/>
    <mergeCell ref="K77:K78"/>
    <mergeCell ref="L77:L78"/>
    <mergeCell ref="M77:M78"/>
    <mergeCell ref="N77:N78"/>
    <mergeCell ref="AN74:AN75"/>
    <mergeCell ref="U74:U75"/>
    <mergeCell ref="V80:V81"/>
    <mergeCell ref="W80:W81"/>
    <mergeCell ref="J80:J81"/>
    <mergeCell ref="K80:K81"/>
    <mergeCell ref="L80:L81"/>
    <mergeCell ref="M80:M81"/>
    <mergeCell ref="N80:N81"/>
    <mergeCell ref="O80:P80"/>
    <mergeCell ref="AO77:AO78"/>
    <mergeCell ref="AP77:AQ77"/>
    <mergeCell ref="A80:B80"/>
    <mergeCell ref="C80:C81"/>
    <mergeCell ref="D80:D81"/>
    <mergeCell ref="E80:E81"/>
    <mergeCell ref="F80:F81"/>
    <mergeCell ref="G80:G81"/>
    <mergeCell ref="H80:H81"/>
    <mergeCell ref="I80:I81"/>
    <mergeCell ref="AI77:AI78"/>
    <mergeCell ref="AJ77:AJ78"/>
    <mergeCell ref="AK77:AK78"/>
    <mergeCell ref="AL77:AL78"/>
    <mergeCell ref="AM77:AM78"/>
    <mergeCell ref="AN77:AN78"/>
    <mergeCell ref="AC77:AC78"/>
    <mergeCell ref="AD77:AD78"/>
    <mergeCell ref="AE77:AE78"/>
    <mergeCell ref="AF77:AF78"/>
    <mergeCell ref="AG77:AG78"/>
    <mergeCell ref="AH77:AH78"/>
    <mergeCell ref="W77:W78"/>
    <mergeCell ref="X77:X78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J83:J84"/>
    <mergeCell ref="AJ80:AJ81"/>
    <mergeCell ref="AK80:AK81"/>
    <mergeCell ref="AL80:AL81"/>
    <mergeCell ref="AM80:AM81"/>
    <mergeCell ref="AN80:AN81"/>
    <mergeCell ref="AO80:AO81"/>
    <mergeCell ref="AD80:AD81"/>
    <mergeCell ref="AE80:AE81"/>
    <mergeCell ref="AF80:AF81"/>
    <mergeCell ref="AG80:AG81"/>
    <mergeCell ref="AH80:AH81"/>
    <mergeCell ref="AI80:AI81"/>
    <mergeCell ref="X80:X81"/>
    <mergeCell ref="Y80:Y81"/>
    <mergeCell ref="Z80:Z81"/>
    <mergeCell ref="AA80:AA81"/>
    <mergeCell ref="AB80:AB81"/>
    <mergeCell ref="AC80:AC81"/>
    <mergeCell ref="Q80:R80"/>
    <mergeCell ref="S80:S81"/>
    <mergeCell ref="T80:T81"/>
    <mergeCell ref="U80:U81"/>
    <mergeCell ref="AN83:AN84"/>
    <mergeCell ref="AO83:AO84"/>
    <mergeCell ref="AP83:AQ83"/>
    <mergeCell ref="AE83:AE84"/>
    <mergeCell ref="AF83:AF84"/>
    <mergeCell ref="AG83:AG84"/>
    <mergeCell ref="AH83:AH84"/>
    <mergeCell ref="AI83:AI84"/>
    <mergeCell ref="AJ83:AJ84"/>
    <mergeCell ref="Y83:Y84"/>
    <mergeCell ref="Z83:Z84"/>
    <mergeCell ref="AA83:AA84"/>
    <mergeCell ref="AB83:AB84"/>
    <mergeCell ref="AC83:AC84"/>
    <mergeCell ref="AD83:AD84"/>
    <mergeCell ref="S83:S84"/>
    <mergeCell ref="T83:T84"/>
    <mergeCell ref="U83:U84"/>
    <mergeCell ref="V83:V84"/>
    <mergeCell ref="W83:W84"/>
    <mergeCell ref="X83:X84"/>
    <mergeCell ref="T86:T87"/>
    <mergeCell ref="U86:U87"/>
    <mergeCell ref="H86:H87"/>
    <mergeCell ref="I86:I87"/>
    <mergeCell ref="J86:J87"/>
    <mergeCell ref="K86:K87"/>
    <mergeCell ref="L86:L87"/>
    <mergeCell ref="M86:M87"/>
    <mergeCell ref="A86:B86"/>
    <mergeCell ref="C86:C87"/>
    <mergeCell ref="D86:D87"/>
    <mergeCell ref="E86:E87"/>
    <mergeCell ref="F86:F87"/>
    <mergeCell ref="G86:G87"/>
    <mergeCell ref="AK83:AK84"/>
    <mergeCell ref="AL83:AL84"/>
    <mergeCell ref="AM83:AM84"/>
    <mergeCell ref="K83:K84"/>
    <mergeCell ref="L83:L84"/>
    <mergeCell ref="M83:M84"/>
    <mergeCell ref="N83:N84"/>
    <mergeCell ref="O83:P83"/>
    <mergeCell ref="Q83:R83"/>
    <mergeCell ref="AN86:AN87"/>
    <mergeCell ref="AO86:AO87"/>
    <mergeCell ref="AP86:AQ86"/>
    <mergeCell ref="A89:B89"/>
    <mergeCell ref="C89:C90"/>
    <mergeCell ref="D89:D90"/>
    <mergeCell ref="E89:E90"/>
    <mergeCell ref="F89:F90"/>
    <mergeCell ref="G89:G90"/>
    <mergeCell ref="H89:H90"/>
    <mergeCell ref="AH86:AH87"/>
    <mergeCell ref="AI86:AI87"/>
    <mergeCell ref="AJ86:AJ87"/>
    <mergeCell ref="AK86:AK87"/>
    <mergeCell ref="AL86:AL87"/>
    <mergeCell ref="AM86:AM8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N86:N87"/>
    <mergeCell ref="O86:P86"/>
    <mergeCell ref="Q86:R86"/>
    <mergeCell ref="S86:S87"/>
    <mergeCell ref="AG89:AG90"/>
    <mergeCell ref="AH89:AH90"/>
    <mergeCell ref="W89:W90"/>
    <mergeCell ref="X89:X90"/>
    <mergeCell ref="Y89:Y90"/>
    <mergeCell ref="Z89:Z90"/>
    <mergeCell ref="AA89:AA90"/>
    <mergeCell ref="AB89:AB90"/>
    <mergeCell ref="O89:P89"/>
    <mergeCell ref="Q89:R89"/>
    <mergeCell ref="S89:S90"/>
    <mergeCell ref="T89:T90"/>
    <mergeCell ref="U89:U90"/>
    <mergeCell ref="V89:V90"/>
    <mergeCell ref="I89:I90"/>
    <mergeCell ref="J89:J90"/>
    <mergeCell ref="K89:K90"/>
    <mergeCell ref="L89:L90"/>
    <mergeCell ref="M89:M90"/>
    <mergeCell ref="N89:N90"/>
    <mergeCell ref="Q92:R92"/>
    <mergeCell ref="S92:S93"/>
    <mergeCell ref="T92:T93"/>
    <mergeCell ref="U92:U93"/>
    <mergeCell ref="V92:V93"/>
    <mergeCell ref="W92:W93"/>
    <mergeCell ref="J92:J93"/>
    <mergeCell ref="K92:K93"/>
    <mergeCell ref="L92:L93"/>
    <mergeCell ref="M92:M93"/>
    <mergeCell ref="N92:N93"/>
    <mergeCell ref="O92:P92"/>
    <mergeCell ref="AO89:AO90"/>
    <mergeCell ref="AP89:AQ89"/>
    <mergeCell ref="A92:B92"/>
    <mergeCell ref="C92:C93"/>
    <mergeCell ref="D92:D93"/>
    <mergeCell ref="E92:E93"/>
    <mergeCell ref="F92:F93"/>
    <mergeCell ref="G92:G93"/>
    <mergeCell ref="H92:H93"/>
    <mergeCell ref="I92:I93"/>
    <mergeCell ref="AI89:AI90"/>
    <mergeCell ref="AJ89:AJ90"/>
    <mergeCell ref="AK89:AK90"/>
    <mergeCell ref="AL89:AL90"/>
    <mergeCell ref="AM89:AM90"/>
    <mergeCell ref="AN89:AN90"/>
    <mergeCell ref="AC89:AC90"/>
    <mergeCell ref="AD89:AD90"/>
    <mergeCell ref="AE89:AE90"/>
    <mergeCell ref="AF89:AF90"/>
    <mergeCell ref="AP92:AQ92"/>
    <mergeCell ref="AJ92:AJ93"/>
    <mergeCell ref="AK92:AK93"/>
    <mergeCell ref="AL92:AL93"/>
    <mergeCell ref="AM92:AM93"/>
    <mergeCell ref="AN92:AN93"/>
    <mergeCell ref="AO92:AO93"/>
    <mergeCell ref="AD92:AD93"/>
    <mergeCell ref="AE92:AE93"/>
    <mergeCell ref="AF92:AF93"/>
    <mergeCell ref="AG92:AG93"/>
    <mergeCell ref="AH92:AH93"/>
    <mergeCell ref="AI92:AI93"/>
    <mergeCell ref="X92:X93"/>
    <mergeCell ref="Y92:Y93"/>
    <mergeCell ref="Z92:Z93"/>
    <mergeCell ref="AA92:AA93"/>
    <mergeCell ref="AB92:AB93"/>
    <mergeCell ref="AC92:AC93"/>
  </mergeCells>
  <printOptions horizontalCentered="1"/>
  <pageMargins left="0.25" right="0.25" top="0.33" bottom="0.31" header="0.3" footer="0.3"/>
  <pageSetup paperSize="9" scale="59" orientation="landscape" r:id="rId1"/>
  <rowBreaks count="3" manualBreakCount="3">
    <brk id="28" max="42" man="1"/>
    <brk id="58" max="42" man="1"/>
    <brk id="91" max="4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94"/>
  <sheetViews>
    <sheetView view="pageBreakPreview" topLeftCell="A78" zoomScale="70" zoomScaleNormal="80" zoomScaleSheetLayoutView="70" workbookViewId="0">
      <selection activeCell="D74" sqref="D74:D75"/>
    </sheetView>
  </sheetViews>
  <sheetFormatPr defaultRowHeight="23.25" customHeight="1"/>
  <cols>
    <col min="1" max="1" width="4.875" style="61" customWidth="1"/>
    <col min="2" max="2" width="6.75" style="61" customWidth="1"/>
    <col min="3" max="3" width="8.2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218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218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'L3'!A12</f>
        <v>1</v>
      </c>
      <c r="B4" s="161" t="str">
        <f>'L3'!B12</f>
        <v>ID1229</v>
      </c>
      <c r="C4" s="187" t="str">
        <f>'L3'!D12</f>
        <v>ម៉ុល ស្រីពៅ</v>
      </c>
      <c r="D4" s="162">
        <f>'L3'!H12</f>
        <v>44670</v>
      </c>
      <c r="E4" s="163">
        <f>'L3'!I12</f>
        <v>204</v>
      </c>
      <c r="F4" s="163">
        <f>'L3'!J12</f>
        <v>26</v>
      </c>
      <c r="G4" s="161">
        <f>'L3'!K12</f>
        <v>0.5</v>
      </c>
      <c r="H4" s="161">
        <f>'L3'!L12</f>
        <v>0</v>
      </c>
      <c r="I4" s="161">
        <f>'L3'!M12</f>
        <v>0</v>
      </c>
      <c r="J4" s="161">
        <f>'L3'!N12</f>
        <v>23.5</v>
      </c>
      <c r="K4" s="161">
        <f>'L3'!P12</f>
        <v>0</v>
      </c>
      <c r="L4" s="161">
        <f>'L3'!Q12</f>
        <v>0</v>
      </c>
      <c r="M4" s="161" t="str">
        <f>'L3'!R12</f>
        <v>2</v>
      </c>
      <c r="N4" s="161">
        <f>'L3'!S12</f>
        <v>0</v>
      </c>
      <c r="O4" s="164">
        <f>'L3'!T12</f>
        <v>0</v>
      </c>
      <c r="P4" s="164">
        <f>'L3'!U12</f>
        <v>0</v>
      </c>
      <c r="Q4" s="165">
        <f>'L3'!W12</f>
        <v>0</v>
      </c>
      <c r="R4" s="165">
        <f>'L3'!X12</f>
        <v>0</v>
      </c>
      <c r="S4" s="165">
        <f>'L3'!AB12</f>
        <v>0</v>
      </c>
      <c r="T4" s="165">
        <f>'L3'!AC12</f>
        <v>0</v>
      </c>
      <c r="U4" s="165">
        <f>'L3'!AD12</f>
        <v>0</v>
      </c>
      <c r="V4" s="165">
        <f>'L3'!AE12</f>
        <v>15.692307692307692</v>
      </c>
      <c r="W4" s="165">
        <f>'L3'!AF12</f>
        <v>0</v>
      </c>
      <c r="X4" s="165">
        <f>'L3'!AG12</f>
        <v>184.38461538461539</v>
      </c>
      <c r="Y4" s="165">
        <f>'L3'!AH12</f>
        <v>200.07692307692307</v>
      </c>
      <c r="Z4" s="165"/>
      <c r="AA4" s="165"/>
      <c r="AB4" s="165">
        <f>'L3'!AL12</f>
        <v>10</v>
      </c>
      <c r="AC4" s="165">
        <f>'L3'!AR12</f>
        <v>14.134615384615383</v>
      </c>
      <c r="AD4" s="165">
        <f>'L3'!AX12</f>
        <v>224.21153846153845</v>
      </c>
      <c r="AE4" s="163">
        <f>'L3'!BE12</f>
        <v>12</v>
      </c>
      <c r="AF4" s="166">
        <f>'L3'!BH12</f>
        <v>0</v>
      </c>
      <c r="AG4" s="166">
        <f>'L3'!BW12</f>
        <v>48.04</v>
      </c>
      <c r="AH4" s="166">
        <f>'L3'!BX12</f>
        <v>12.25</v>
      </c>
      <c r="AI4" s="166">
        <f>'L3'!BY12</f>
        <v>0</v>
      </c>
      <c r="AJ4" s="166">
        <f>'L3'!BV12</f>
        <v>0</v>
      </c>
      <c r="AK4" s="166">
        <f>'L3'!BZ12</f>
        <v>102</v>
      </c>
      <c r="AL4" s="166">
        <f>'L3'!CA12</f>
        <v>0</v>
      </c>
      <c r="AM4" s="166">
        <f>'L3'!CB12</f>
        <v>5.83</v>
      </c>
      <c r="AN4" s="166">
        <f>'L3'!CC12</f>
        <v>1</v>
      </c>
      <c r="AO4" s="166">
        <f>'L3'!CD12</f>
        <v>187.67</v>
      </c>
      <c r="AP4" s="161">
        <f>'L3'!CE12</f>
        <v>187</v>
      </c>
      <c r="AQ4" s="167">
        <f>'L3'!CF12</f>
        <v>2700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218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'L3'!A13</f>
        <v>2</v>
      </c>
      <c r="B7" s="161" t="str">
        <f>'L3'!B13</f>
        <v>ID1255</v>
      </c>
      <c r="C7" s="187" t="str">
        <f>'L3'!D13</f>
        <v>នី បញ្ញា</v>
      </c>
      <c r="D7" s="162">
        <f>'L3'!H13</f>
        <v>44692</v>
      </c>
      <c r="E7" s="163">
        <f>'L3'!I13</f>
        <v>204</v>
      </c>
      <c r="F7" s="163">
        <f>'L3'!J13</f>
        <v>26</v>
      </c>
      <c r="G7" s="161">
        <f>'L3'!K13</f>
        <v>3</v>
      </c>
      <c r="H7" s="161">
        <f>'L3'!L13</f>
        <v>0</v>
      </c>
      <c r="I7" s="161">
        <f>'L3'!M13</f>
        <v>0</v>
      </c>
      <c r="J7" s="161">
        <f>'L3'!N13</f>
        <v>22.5</v>
      </c>
      <c r="K7" s="161">
        <f>'L3'!P13</f>
        <v>0</v>
      </c>
      <c r="L7" s="161">
        <f>'L3'!Q13</f>
        <v>0</v>
      </c>
      <c r="M7" s="161" t="str">
        <f>'L3'!R13</f>
        <v>0.5</v>
      </c>
      <c r="N7" s="161">
        <f>'L3'!S13</f>
        <v>0</v>
      </c>
      <c r="O7" s="164">
        <f>'L3'!T13</f>
        <v>0</v>
      </c>
      <c r="P7" s="164">
        <f>'L3'!U13</f>
        <v>0</v>
      </c>
      <c r="Q7" s="165">
        <f>'L3'!W13</f>
        <v>0</v>
      </c>
      <c r="R7" s="165">
        <f>'L3'!X13</f>
        <v>0</v>
      </c>
      <c r="S7" s="165">
        <f>'L3'!AB13</f>
        <v>0</v>
      </c>
      <c r="T7" s="165">
        <f>'L3'!AC13</f>
        <v>0</v>
      </c>
      <c r="U7" s="165">
        <f>'L3'!AD13</f>
        <v>0</v>
      </c>
      <c r="V7" s="165">
        <f>'L3'!AE13</f>
        <v>3.9230769230769229</v>
      </c>
      <c r="W7" s="165">
        <f>'L3'!AF13</f>
        <v>0</v>
      </c>
      <c r="X7" s="165">
        <f>'L3'!AG13</f>
        <v>176.53846153846152</v>
      </c>
      <c r="Y7" s="165">
        <f>'L3'!AH13</f>
        <v>180.46153846153845</v>
      </c>
      <c r="Z7" s="165"/>
      <c r="AA7" s="165"/>
      <c r="AB7" s="165">
        <f>'L3'!AL13</f>
        <v>10</v>
      </c>
      <c r="AC7" s="165">
        <f>'L3'!AR13</f>
        <v>12.98076923076923</v>
      </c>
      <c r="AD7" s="165">
        <f>'L3'!AX13</f>
        <v>203.44230769230768</v>
      </c>
      <c r="AE7" s="163">
        <f>'L3'!BE13</f>
        <v>12</v>
      </c>
      <c r="AF7" s="166">
        <f>'L3'!BH13</f>
        <v>0</v>
      </c>
      <c r="AG7" s="166">
        <f>'L3'!BW13</f>
        <v>34.479999999999997</v>
      </c>
      <c r="AH7" s="166">
        <f>'L3'!BX13</f>
        <v>11.75</v>
      </c>
      <c r="AI7" s="166">
        <f>'L3'!BY13</f>
        <v>0</v>
      </c>
      <c r="AJ7" s="166">
        <f>'L3'!BV13</f>
        <v>0</v>
      </c>
      <c r="AK7" s="166">
        <f>'L3'!BZ13</f>
        <v>86.31</v>
      </c>
      <c r="AL7" s="166">
        <f>'L3'!CA13</f>
        <v>0</v>
      </c>
      <c r="AM7" s="166">
        <f>'L3'!CB13</f>
        <v>5.23</v>
      </c>
      <c r="AN7" s="166">
        <f>'L3'!CC13</f>
        <v>1</v>
      </c>
      <c r="AO7" s="166">
        <f>'L3'!CD13</f>
        <v>169.13</v>
      </c>
      <c r="AP7" s="161">
        <f>'L3'!CE13</f>
        <v>169</v>
      </c>
      <c r="AQ7" s="167">
        <f>'L3'!CF13</f>
        <v>500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218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'L3'!A14</f>
        <v>3</v>
      </c>
      <c r="B10" s="161" t="str">
        <f>'L3'!B14</f>
        <v>ID1265</v>
      </c>
      <c r="C10" s="187" t="str">
        <f>'L3'!D14</f>
        <v>ទុំ ស្រស់</v>
      </c>
      <c r="D10" s="162">
        <f>'L3'!H14</f>
        <v>44697</v>
      </c>
      <c r="E10" s="163">
        <f>'L3'!I14</f>
        <v>204</v>
      </c>
      <c r="F10" s="163">
        <f>'L3'!J14</f>
        <v>26</v>
      </c>
      <c r="G10" s="161">
        <f>'L3'!K14</f>
        <v>0</v>
      </c>
      <c r="H10" s="161">
        <f>'L3'!L14</f>
        <v>0</v>
      </c>
      <c r="I10" s="161">
        <f>'L3'!M14</f>
        <v>0</v>
      </c>
      <c r="J10" s="161">
        <f>'L3'!N14</f>
        <v>26</v>
      </c>
      <c r="K10" s="161">
        <f>'L3'!P14</f>
        <v>0</v>
      </c>
      <c r="L10" s="161">
        <f>'L3'!Q14</f>
        <v>0</v>
      </c>
      <c r="M10" s="161">
        <f>'L3'!R14</f>
        <v>0</v>
      </c>
      <c r="N10" s="161">
        <f>'L3'!S14</f>
        <v>0</v>
      </c>
      <c r="O10" s="164">
        <f>'L3'!T14</f>
        <v>0</v>
      </c>
      <c r="P10" s="164">
        <f>'L3'!U14</f>
        <v>0</v>
      </c>
      <c r="Q10" s="165">
        <f>'L3'!W14</f>
        <v>0</v>
      </c>
      <c r="R10" s="165">
        <f>'L3'!X14</f>
        <v>0</v>
      </c>
      <c r="S10" s="165">
        <f>'L3'!AB14</f>
        <v>0</v>
      </c>
      <c r="T10" s="165">
        <f>'L3'!AC14</f>
        <v>0</v>
      </c>
      <c r="U10" s="165">
        <f>'L3'!AD14</f>
        <v>0</v>
      </c>
      <c r="V10" s="165">
        <f>'L3'!AE14</f>
        <v>0</v>
      </c>
      <c r="W10" s="165">
        <f>'L3'!AF14</f>
        <v>0</v>
      </c>
      <c r="X10" s="165">
        <f>'L3'!AG14</f>
        <v>204</v>
      </c>
      <c r="Y10" s="165">
        <f>'L3'!AH14</f>
        <v>204</v>
      </c>
      <c r="Z10" s="165"/>
      <c r="AA10" s="165"/>
      <c r="AB10" s="165">
        <f>'L3'!AL14</f>
        <v>10</v>
      </c>
      <c r="AC10" s="165">
        <f>'L3'!AR14</f>
        <v>14.999999999999998</v>
      </c>
      <c r="AD10" s="165">
        <f>'L3'!AX14</f>
        <v>229</v>
      </c>
      <c r="AE10" s="163">
        <f>'L3'!BE14</f>
        <v>12</v>
      </c>
      <c r="AF10" s="166">
        <f>'L3'!BH14</f>
        <v>12</v>
      </c>
      <c r="AG10" s="166">
        <f>'L3'!BW14</f>
        <v>0</v>
      </c>
      <c r="AH10" s="166">
        <f>'L3'!BX14</f>
        <v>13.5</v>
      </c>
      <c r="AI10" s="166">
        <f>'L3'!BY14</f>
        <v>0</v>
      </c>
      <c r="AJ10" s="166">
        <f>'L3'!BV14</f>
        <v>0</v>
      </c>
      <c r="AK10" s="166">
        <f>'L3'!BZ14</f>
        <v>102</v>
      </c>
      <c r="AL10" s="166">
        <f>'L3'!CA14</f>
        <v>0</v>
      </c>
      <c r="AM10" s="166">
        <f>'L3'!CB14</f>
        <v>5.33</v>
      </c>
      <c r="AN10" s="166">
        <f>'L3'!CC14</f>
        <v>1</v>
      </c>
      <c r="AO10" s="166">
        <f>'L3'!CD14</f>
        <v>158.16999999999999</v>
      </c>
      <c r="AP10" s="161">
        <f>'L3'!CE14</f>
        <v>158</v>
      </c>
      <c r="AQ10" s="167">
        <f>'L3'!CF14</f>
        <v>700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218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'L3'!A15</f>
        <v>4</v>
      </c>
      <c r="B13" s="161" t="str">
        <f>'L3'!B15</f>
        <v>ID1351</v>
      </c>
      <c r="C13" s="187" t="str">
        <f>'L3'!D15</f>
        <v>ស៊ីម ឆេងវុន</v>
      </c>
      <c r="D13" s="162">
        <f>'L3'!H15</f>
        <v>44767</v>
      </c>
      <c r="E13" s="163">
        <f>'L3'!I15</f>
        <v>204</v>
      </c>
      <c r="F13" s="163">
        <f>'L3'!J15</f>
        <v>26</v>
      </c>
      <c r="G13" s="161">
        <f>'L3'!K15</f>
        <v>2</v>
      </c>
      <c r="H13" s="161">
        <f>'L3'!L15</f>
        <v>0</v>
      </c>
      <c r="I13" s="161">
        <f>'L3'!M15</f>
        <v>0</v>
      </c>
      <c r="J13" s="161">
        <f>'L3'!N15</f>
        <v>23.5</v>
      </c>
      <c r="K13" s="161">
        <f>'L3'!P15</f>
        <v>0</v>
      </c>
      <c r="L13" s="161">
        <f>'L3'!Q15</f>
        <v>0</v>
      </c>
      <c r="M13" s="161" t="str">
        <f>'L3'!R15</f>
        <v>0.5</v>
      </c>
      <c r="N13" s="161">
        <f>'L3'!S15</f>
        <v>0</v>
      </c>
      <c r="O13" s="164">
        <f>'L3'!T15</f>
        <v>0</v>
      </c>
      <c r="P13" s="164">
        <f>'L3'!U15</f>
        <v>0</v>
      </c>
      <c r="Q13" s="165">
        <f>'L3'!W15</f>
        <v>0</v>
      </c>
      <c r="R13" s="165">
        <f>'L3'!X15</f>
        <v>0</v>
      </c>
      <c r="S13" s="165">
        <f>'L3'!AB15</f>
        <v>0</v>
      </c>
      <c r="T13" s="165">
        <f>'L3'!AC15</f>
        <v>0</v>
      </c>
      <c r="U13" s="165">
        <f>'L3'!AD15</f>
        <v>0</v>
      </c>
      <c r="V13" s="165">
        <f>'L3'!AE15</f>
        <v>3.9230769230769229</v>
      </c>
      <c r="W13" s="165">
        <f>'L3'!AF15</f>
        <v>0</v>
      </c>
      <c r="X13" s="165">
        <f>'L3'!AG15</f>
        <v>184.38461538461539</v>
      </c>
      <c r="Y13" s="165">
        <f>'L3'!AH15</f>
        <v>188.30769230769232</v>
      </c>
      <c r="Z13" s="165"/>
      <c r="AA13" s="165"/>
      <c r="AB13" s="165">
        <f>'L3'!AL15</f>
        <v>10</v>
      </c>
      <c r="AC13" s="165">
        <f>'L3'!AR15</f>
        <v>13.557692307692307</v>
      </c>
      <c r="AD13" s="165">
        <f>'L3'!AX15</f>
        <v>211.86538461538464</v>
      </c>
      <c r="AE13" s="163">
        <f>'L3'!BE15</f>
        <v>12</v>
      </c>
      <c r="AF13" s="166">
        <f>'L3'!BH15</f>
        <v>0</v>
      </c>
      <c r="AG13" s="166">
        <f>'L3'!BW15</f>
        <v>36.431000000000004</v>
      </c>
      <c r="AH13" s="166">
        <f>'L3'!BX15</f>
        <v>12.25</v>
      </c>
      <c r="AI13" s="166">
        <f>'L3'!BY15</f>
        <v>0</v>
      </c>
      <c r="AJ13" s="166">
        <f>'L3'!BV15</f>
        <v>0</v>
      </c>
      <c r="AK13" s="166">
        <f>'L3'!BZ15</f>
        <v>102</v>
      </c>
      <c r="AL13" s="166">
        <f>'L3'!CA15</f>
        <v>0</v>
      </c>
      <c r="AM13" s="166">
        <f>'L3'!CB15</f>
        <v>5.45</v>
      </c>
      <c r="AN13" s="166">
        <f>'L3'!CC15</f>
        <v>1</v>
      </c>
      <c r="AO13" s="166">
        <f>'L3'!CD15</f>
        <v>164.1</v>
      </c>
      <c r="AP13" s="161">
        <f>'L3'!CE15</f>
        <v>164</v>
      </c>
      <c r="AQ13" s="167">
        <f>'L3'!CF15</f>
        <v>400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218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'L3'!A16</f>
        <v>5</v>
      </c>
      <c r="B16" s="161" t="str">
        <f>'L3'!B16</f>
        <v>ID1365</v>
      </c>
      <c r="C16" s="187" t="str">
        <f>'L3'!D16</f>
        <v>រស់ ស៊ីណា</v>
      </c>
      <c r="D16" s="162">
        <f>'L3'!H16</f>
        <v>44774</v>
      </c>
      <c r="E16" s="163">
        <f>'L3'!I16</f>
        <v>204</v>
      </c>
      <c r="F16" s="163">
        <f>'L3'!J16</f>
        <v>26</v>
      </c>
      <c r="G16" s="161">
        <f>'L3'!K16</f>
        <v>0</v>
      </c>
      <c r="H16" s="161">
        <f>'L3'!L16</f>
        <v>0</v>
      </c>
      <c r="I16" s="161">
        <f>'L3'!M16</f>
        <v>0</v>
      </c>
      <c r="J16" s="161">
        <f>'L3'!N16</f>
        <v>26</v>
      </c>
      <c r="K16" s="161">
        <f>'L3'!P16</f>
        <v>0</v>
      </c>
      <c r="L16" s="161">
        <f>'L3'!Q16</f>
        <v>0</v>
      </c>
      <c r="M16" s="161">
        <f>'L3'!R16</f>
        <v>0</v>
      </c>
      <c r="N16" s="161">
        <f>'L3'!S16</f>
        <v>0</v>
      </c>
      <c r="O16" s="164">
        <f>'L3'!T16</f>
        <v>0</v>
      </c>
      <c r="P16" s="164">
        <f>'L3'!U16</f>
        <v>0</v>
      </c>
      <c r="Q16" s="165">
        <f>'L3'!W16</f>
        <v>0</v>
      </c>
      <c r="R16" s="165">
        <f>'L3'!X16</f>
        <v>0</v>
      </c>
      <c r="S16" s="165">
        <f>'L3'!AB16</f>
        <v>0</v>
      </c>
      <c r="T16" s="165">
        <f>'L3'!AC16</f>
        <v>0</v>
      </c>
      <c r="U16" s="165">
        <f>'L3'!AD16</f>
        <v>0</v>
      </c>
      <c r="V16" s="165">
        <f>'L3'!AE16</f>
        <v>0</v>
      </c>
      <c r="W16" s="165">
        <f>'L3'!AF16</f>
        <v>0</v>
      </c>
      <c r="X16" s="165">
        <f>'L3'!AG16</f>
        <v>204</v>
      </c>
      <c r="Y16" s="165">
        <f>'L3'!AH16</f>
        <v>204</v>
      </c>
      <c r="Z16" s="165"/>
      <c r="AA16" s="165"/>
      <c r="AB16" s="165">
        <f>'L3'!AL16</f>
        <v>10</v>
      </c>
      <c r="AC16" s="165">
        <f>'L3'!AR16</f>
        <v>14.999999999999998</v>
      </c>
      <c r="AD16" s="165">
        <f>'L3'!AX16</f>
        <v>229</v>
      </c>
      <c r="AE16" s="163">
        <f>'L3'!BE16</f>
        <v>9</v>
      </c>
      <c r="AF16" s="166">
        <f>'L3'!BH16</f>
        <v>0</v>
      </c>
      <c r="AG16" s="166">
        <f>'L3'!BW16</f>
        <v>37.295999999999999</v>
      </c>
      <c r="AH16" s="166">
        <f>'L3'!BX16</f>
        <v>13.5</v>
      </c>
      <c r="AI16" s="166">
        <f>'L3'!BY16</f>
        <v>0</v>
      </c>
      <c r="AJ16" s="166">
        <f>'L3'!BV16</f>
        <v>0</v>
      </c>
      <c r="AK16" s="166">
        <f>'L3'!BZ16</f>
        <v>102</v>
      </c>
      <c r="AL16" s="166">
        <f>'L3'!CA16</f>
        <v>0</v>
      </c>
      <c r="AM16" s="166">
        <f>'L3'!CB16</f>
        <v>5.77</v>
      </c>
      <c r="AN16" s="166">
        <f>'L3'!CC16</f>
        <v>1</v>
      </c>
      <c r="AO16" s="166">
        <f>'L3'!CD16</f>
        <v>180.03</v>
      </c>
      <c r="AP16" s="161">
        <f>'L3'!CE16</f>
        <v>180</v>
      </c>
      <c r="AQ16" s="167">
        <f>'L3'!CF16</f>
        <v>100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218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'L3'!A17</f>
        <v>6</v>
      </c>
      <c r="B19" s="161" t="str">
        <f>'L3'!B17</f>
        <v>ID1408</v>
      </c>
      <c r="C19" s="187" t="str">
        <f>'L3'!D17</f>
        <v>ម៉ុន មន</v>
      </c>
      <c r="D19" s="162">
        <f>'L3'!H17</f>
        <v>44788</v>
      </c>
      <c r="E19" s="163">
        <f>'L3'!I17</f>
        <v>204</v>
      </c>
      <c r="F19" s="163">
        <f>'L3'!J17</f>
        <v>26</v>
      </c>
      <c r="G19" s="161">
        <f>'L3'!K17</f>
        <v>0</v>
      </c>
      <c r="H19" s="161">
        <f>'L3'!L17</f>
        <v>0</v>
      </c>
      <c r="I19" s="161">
        <f>'L3'!M17</f>
        <v>0</v>
      </c>
      <c r="J19" s="161">
        <f>'L3'!N17</f>
        <v>26</v>
      </c>
      <c r="K19" s="161">
        <f>'L3'!P17</f>
        <v>0</v>
      </c>
      <c r="L19" s="161">
        <f>'L3'!Q17</f>
        <v>0</v>
      </c>
      <c r="M19" s="161">
        <f>'L3'!R17</f>
        <v>0</v>
      </c>
      <c r="N19" s="161">
        <f>'L3'!S17</f>
        <v>0</v>
      </c>
      <c r="O19" s="164">
        <f>'L3'!T17</f>
        <v>0</v>
      </c>
      <c r="P19" s="164">
        <f>'L3'!U17</f>
        <v>0</v>
      </c>
      <c r="Q19" s="165">
        <f>'L3'!W17</f>
        <v>0</v>
      </c>
      <c r="R19" s="165">
        <f>'L3'!X17</f>
        <v>0</v>
      </c>
      <c r="S19" s="165">
        <f>'L3'!AB17</f>
        <v>0</v>
      </c>
      <c r="T19" s="165">
        <f>'L3'!AC17</f>
        <v>0</v>
      </c>
      <c r="U19" s="165">
        <f>'L3'!AD17</f>
        <v>0</v>
      </c>
      <c r="V19" s="165">
        <f>'L3'!AE17</f>
        <v>0</v>
      </c>
      <c r="W19" s="165">
        <f>'L3'!AF17</f>
        <v>0</v>
      </c>
      <c r="X19" s="165">
        <f>'L3'!AG17</f>
        <v>204</v>
      </c>
      <c r="Y19" s="165">
        <f>'L3'!AH17</f>
        <v>204</v>
      </c>
      <c r="Z19" s="165"/>
      <c r="AA19" s="165"/>
      <c r="AB19" s="165">
        <f>'L3'!AL17</f>
        <v>10</v>
      </c>
      <c r="AC19" s="165">
        <f>'L3'!AR17</f>
        <v>14.999999999999998</v>
      </c>
      <c r="AD19" s="165">
        <f>'L3'!AX17</f>
        <v>229</v>
      </c>
      <c r="AE19" s="163">
        <f>'L3'!BE17</f>
        <v>9</v>
      </c>
      <c r="AF19" s="166">
        <f>'L3'!BH17</f>
        <v>0</v>
      </c>
      <c r="AG19" s="166">
        <f>'L3'!BW17</f>
        <v>0</v>
      </c>
      <c r="AH19" s="166">
        <f>'L3'!BX17</f>
        <v>13.5</v>
      </c>
      <c r="AI19" s="166">
        <f>'L3'!BY17</f>
        <v>0</v>
      </c>
      <c r="AJ19" s="166">
        <f>'L3'!BV17</f>
        <v>0</v>
      </c>
      <c r="AK19" s="166">
        <f>'L3'!BZ17</f>
        <v>102</v>
      </c>
      <c r="AL19" s="166">
        <f>'L3'!CA17</f>
        <v>0</v>
      </c>
      <c r="AM19" s="166">
        <f>'L3'!CB17</f>
        <v>5.03</v>
      </c>
      <c r="AN19" s="166">
        <f>'L3'!CC17</f>
        <v>1</v>
      </c>
      <c r="AO19" s="166">
        <f>'L3'!CD17</f>
        <v>143.47</v>
      </c>
      <c r="AP19" s="161">
        <f>'L3'!CE17</f>
        <v>143</v>
      </c>
      <c r="AQ19" s="167">
        <f>'L3'!CF17</f>
        <v>1900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218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'L3'!A18</f>
        <v>7</v>
      </c>
      <c r="B22" s="161" t="str">
        <f>'L3'!B18</f>
        <v>ID1495</v>
      </c>
      <c r="C22" s="187" t="str">
        <f>'L3'!D18</f>
        <v>ផល ម៉ី</v>
      </c>
      <c r="D22" s="162">
        <f>'L3'!H18</f>
        <v>44851</v>
      </c>
      <c r="E22" s="163">
        <f>'L3'!I18</f>
        <v>204</v>
      </c>
      <c r="F22" s="163">
        <f>'L3'!J18</f>
        <v>26</v>
      </c>
      <c r="G22" s="161">
        <f>'L3'!K18</f>
        <v>0</v>
      </c>
      <c r="H22" s="161">
        <f>'L3'!L18</f>
        <v>0</v>
      </c>
      <c r="I22" s="161">
        <f>'L3'!M18</f>
        <v>0</v>
      </c>
      <c r="J22" s="161">
        <f>'L3'!N18</f>
        <v>25.5</v>
      </c>
      <c r="K22" s="161">
        <f>'L3'!P18</f>
        <v>0</v>
      </c>
      <c r="L22" s="161">
        <f>'L3'!Q18</f>
        <v>0</v>
      </c>
      <c r="M22" s="161" t="str">
        <f>'L3'!R18</f>
        <v>0.5</v>
      </c>
      <c r="N22" s="161">
        <f>'L3'!S18</f>
        <v>0</v>
      </c>
      <c r="O22" s="164">
        <f>'L3'!T18</f>
        <v>0</v>
      </c>
      <c r="P22" s="164">
        <f>'L3'!U18</f>
        <v>0</v>
      </c>
      <c r="Q22" s="165">
        <f>'L3'!W18</f>
        <v>0</v>
      </c>
      <c r="R22" s="165">
        <f>'L3'!X18</f>
        <v>0</v>
      </c>
      <c r="S22" s="165">
        <f>'L3'!AB18</f>
        <v>0</v>
      </c>
      <c r="T22" s="165">
        <f>'L3'!AC18</f>
        <v>0</v>
      </c>
      <c r="U22" s="165">
        <f>'L3'!AD18</f>
        <v>0</v>
      </c>
      <c r="V22" s="165">
        <f>'L3'!AE18</f>
        <v>3.9230769230769229</v>
      </c>
      <c r="W22" s="165">
        <f>'L3'!AF18</f>
        <v>0</v>
      </c>
      <c r="X22" s="165">
        <f>'L3'!AG18</f>
        <v>200.07692307692307</v>
      </c>
      <c r="Y22" s="165">
        <f>'L3'!AH18</f>
        <v>204</v>
      </c>
      <c r="Z22" s="165"/>
      <c r="AA22" s="165"/>
      <c r="AB22" s="165">
        <f>'L3'!AL18</f>
        <v>10</v>
      </c>
      <c r="AC22" s="165">
        <f>'L3'!AR18</f>
        <v>14.71153846153846</v>
      </c>
      <c r="AD22" s="165">
        <f>'L3'!AX18</f>
        <v>228.71153846153845</v>
      </c>
      <c r="AE22" s="163">
        <f>'L3'!BE18</f>
        <v>9</v>
      </c>
      <c r="AF22" s="166">
        <f>'L3'!BH18</f>
        <v>0</v>
      </c>
      <c r="AG22" s="166">
        <f>'L3'!BW18</f>
        <v>36.627000000000002</v>
      </c>
      <c r="AH22" s="166">
        <f>'L3'!BX18</f>
        <v>13.25</v>
      </c>
      <c r="AI22" s="166">
        <f>'L3'!BY18</f>
        <v>0</v>
      </c>
      <c r="AJ22" s="166">
        <f>'L3'!BV18</f>
        <v>0</v>
      </c>
      <c r="AK22" s="166">
        <f>'L3'!BZ18</f>
        <v>102</v>
      </c>
      <c r="AL22" s="166">
        <f>'L3'!CA18</f>
        <v>0</v>
      </c>
      <c r="AM22" s="166">
        <f>'L3'!CB18</f>
        <v>5.75</v>
      </c>
      <c r="AN22" s="166">
        <f>'L3'!CC18</f>
        <v>1</v>
      </c>
      <c r="AO22" s="166">
        <f>'L3'!CD18</f>
        <v>178.84</v>
      </c>
      <c r="AP22" s="161">
        <f>'L3'!CE18</f>
        <v>178</v>
      </c>
      <c r="AQ22" s="167">
        <f>'L3'!CF18</f>
        <v>3400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218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'L3'!A19</f>
        <v>8</v>
      </c>
      <c r="B25" s="161" t="str">
        <f>'L3'!B19</f>
        <v>ID1503</v>
      </c>
      <c r="C25" s="187" t="str">
        <f>'L3'!D19</f>
        <v>គា បញ្ញា</v>
      </c>
      <c r="D25" s="162">
        <f>'L3'!H19</f>
        <v>44861</v>
      </c>
      <c r="E25" s="163">
        <f>'L3'!I19</f>
        <v>204</v>
      </c>
      <c r="F25" s="163">
        <f>'L3'!J19</f>
        <v>26</v>
      </c>
      <c r="G25" s="161">
        <f>'L3'!K19</f>
        <v>0.5</v>
      </c>
      <c r="H25" s="161">
        <f>'L3'!L19</f>
        <v>0</v>
      </c>
      <c r="I25" s="161">
        <f>'L3'!M19</f>
        <v>0</v>
      </c>
      <c r="J25" s="161">
        <f>'L3'!N19</f>
        <v>24</v>
      </c>
      <c r="K25" s="161" t="str">
        <f>'L3'!P19</f>
        <v>1</v>
      </c>
      <c r="L25" s="161">
        <f>'L3'!Q19</f>
        <v>0</v>
      </c>
      <c r="M25" s="161" t="str">
        <f>'L3'!R19</f>
        <v>0.5</v>
      </c>
      <c r="N25" s="161">
        <f>'L3'!S19</f>
        <v>0</v>
      </c>
      <c r="O25" s="164">
        <f>'L3'!T19</f>
        <v>0</v>
      </c>
      <c r="P25" s="164">
        <f>'L3'!U19</f>
        <v>0</v>
      </c>
      <c r="Q25" s="165">
        <f>'L3'!W19</f>
        <v>0</v>
      </c>
      <c r="R25" s="165">
        <f>'L3'!X19</f>
        <v>0</v>
      </c>
      <c r="S25" s="165">
        <f>'L3'!AB19</f>
        <v>0</v>
      </c>
      <c r="T25" s="165">
        <f>'L3'!AC19</f>
        <v>7.8461538461538458</v>
      </c>
      <c r="U25" s="165">
        <f>'L3'!AD19</f>
        <v>0</v>
      </c>
      <c r="V25" s="165">
        <f>'L3'!AE19</f>
        <v>3.9230769230769229</v>
      </c>
      <c r="W25" s="165">
        <f>'L3'!AF19</f>
        <v>0</v>
      </c>
      <c r="X25" s="165">
        <f>'L3'!AG19</f>
        <v>188.30769230769229</v>
      </c>
      <c r="Y25" s="165">
        <f>'L3'!AH19</f>
        <v>200.07692307692307</v>
      </c>
      <c r="Z25" s="165"/>
      <c r="AA25" s="165"/>
      <c r="AB25" s="165">
        <f>'L3'!AL19</f>
        <v>10</v>
      </c>
      <c r="AC25" s="165">
        <f>'L3'!AR19</f>
        <v>14.423076923076922</v>
      </c>
      <c r="AD25" s="165">
        <f>'L3'!AX19</f>
        <v>224.5</v>
      </c>
      <c r="AE25" s="163">
        <f>'L3'!BE19</f>
        <v>9</v>
      </c>
      <c r="AF25" s="166">
        <f>'L3'!BH19</f>
        <v>0</v>
      </c>
      <c r="AG25" s="166">
        <f>'L3'!BW19</f>
        <v>36.714999999999996</v>
      </c>
      <c r="AH25" s="166">
        <f>'L3'!BX19</f>
        <v>12.5</v>
      </c>
      <c r="AI25" s="166">
        <f>'L3'!BY19</f>
        <v>0</v>
      </c>
      <c r="AJ25" s="166">
        <f>'L3'!BV19</f>
        <v>0</v>
      </c>
      <c r="AK25" s="166">
        <f>'L3'!BZ19</f>
        <v>98.08</v>
      </c>
      <c r="AL25" s="166">
        <f>'L3'!CA19</f>
        <v>0</v>
      </c>
      <c r="AM25" s="166">
        <f>'L3'!CB19</f>
        <v>5.65</v>
      </c>
      <c r="AN25" s="166">
        <f>'L3'!CC19</f>
        <v>1</v>
      </c>
      <c r="AO25" s="166">
        <f>'L3'!CD19</f>
        <v>177.99</v>
      </c>
      <c r="AP25" s="161">
        <f>'L3'!CE19</f>
        <v>177</v>
      </c>
      <c r="AQ25" s="167">
        <f>'L3'!CF19</f>
        <v>4000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218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'L3'!A20</f>
        <v>9</v>
      </c>
      <c r="B28" s="161" t="str">
        <f>'L3'!B20</f>
        <v>ID1516</v>
      </c>
      <c r="C28" s="187" t="str">
        <f>'L3'!D20</f>
        <v>យ៉ត សាប៉ុន</v>
      </c>
      <c r="D28" s="162">
        <f>'L3'!H20</f>
        <v>44896</v>
      </c>
      <c r="E28" s="163">
        <f>'L3'!I20</f>
        <v>204</v>
      </c>
      <c r="F28" s="163">
        <f>'L3'!J20</f>
        <v>26</v>
      </c>
      <c r="G28" s="161">
        <f>'L3'!K20</f>
        <v>0</v>
      </c>
      <c r="H28" s="161">
        <f>'L3'!L20</f>
        <v>0</v>
      </c>
      <c r="I28" s="161">
        <f>'L3'!M20</f>
        <v>0</v>
      </c>
      <c r="J28" s="161">
        <f>'L3'!N20</f>
        <v>26</v>
      </c>
      <c r="K28" s="161">
        <f>'L3'!P20</f>
        <v>0</v>
      </c>
      <c r="L28" s="161">
        <f>'L3'!Q20</f>
        <v>0</v>
      </c>
      <c r="M28" s="161">
        <f>'L3'!R20</f>
        <v>0</v>
      </c>
      <c r="N28" s="161">
        <f>'L3'!S20</f>
        <v>0</v>
      </c>
      <c r="O28" s="164">
        <f>'L3'!T20</f>
        <v>0</v>
      </c>
      <c r="P28" s="164">
        <f>'L3'!U20</f>
        <v>0</v>
      </c>
      <c r="Q28" s="165">
        <f>'L3'!W20</f>
        <v>0</v>
      </c>
      <c r="R28" s="165">
        <f>'L3'!X20</f>
        <v>0</v>
      </c>
      <c r="S28" s="165">
        <f>'L3'!AB20</f>
        <v>0</v>
      </c>
      <c r="T28" s="165">
        <f>'L3'!AC20</f>
        <v>0</v>
      </c>
      <c r="U28" s="165">
        <f>'L3'!AD20</f>
        <v>0</v>
      </c>
      <c r="V28" s="165">
        <f>'L3'!AE20</f>
        <v>0</v>
      </c>
      <c r="W28" s="165">
        <f>'L3'!AF20</f>
        <v>0</v>
      </c>
      <c r="X28" s="165">
        <f>'L3'!AG20</f>
        <v>204</v>
      </c>
      <c r="Y28" s="165">
        <f>'L3'!AH20</f>
        <v>204</v>
      </c>
      <c r="Z28" s="165"/>
      <c r="AA28" s="165"/>
      <c r="AB28" s="165">
        <f>'L3'!AL20</f>
        <v>10</v>
      </c>
      <c r="AC28" s="165">
        <f>'L3'!AR20</f>
        <v>14.999999999999998</v>
      </c>
      <c r="AD28" s="165">
        <f>'L3'!AX20</f>
        <v>229</v>
      </c>
      <c r="AE28" s="163">
        <f>'L3'!BE20</f>
        <v>9</v>
      </c>
      <c r="AF28" s="166">
        <f>'L3'!BH20</f>
        <v>0</v>
      </c>
      <c r="AG28" s="166">
        <f>'L3'!BW20</f>
        <v>0</v>
      </c>
      <c r="AH28" s="166">
        <f>'L3'!BX20</f>
        <v>13.5</v>
      </c>
      <c r="AI28" s="166">
        <f>'L3'!BY20</f>
        <v>0</v>
      </c>
      <c r="AJ28" s="166">
        <f>'L3'!BV20</f>
        <v>0</v>
      </c>
      <c r="AK28" s="166">
        <f>'L3'!BZ20</f>
        <v>102</v>
      </c>
      <c r="AL28" s="166">
        <f>'L3'!CA20</f>
        <v>0</v>
      </c>
      <c r="AM28" s="166">
        <f>'L3'!CB20</f>
        <v>5.03</v>
      </c>
      <c r="AN28" s="166">
        <f>'L3'!CC20</f>
        <v>1</v>
      </c>
      <c r="AO28" s="166">
        <f>'L3'!CD20</f>
        <v>143.47</v>
      </c>
      <c r="AP28" s="161">
        <f>'L3'!CE20</f>
        <v>143</v>
      </c>
      <c r="AQ28" s="167">
        <f>'L3'!CF20</f>
        <v>1900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218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'L3'!A21</f>
        <v>10</v>
      </c>
      <c r="B31" s="161" t="str">
        <f>'L3'!B21</f>
        <v>ID1529</v>
      </c>
      <c r="C31" s="187" t="str">
        <f>'L3'!D21</f>
        <v>ញៀន សម្ជស្ស</v>
      </c>
      <c r="D31" s="162">
        <f>'L3'!H21</f>
        <v>44911</v>
      </c>
      <c r="E31" s="163">
        <f>'L3'!I21</f>
        <v>204</v>
      </c>
      <c r="F31" s="163">
        <f>'L3'!J21</f>
        <v>26</v>
      </c>
      <c r="G31" s="161">
        <f>'L3'!K21</f>
        <v>1.5</v>
      </c>
      <c r="H31" s="161">
        <f>'L3'!L21</f>
        <v>0</v>
      </c>
      <c r="I31" s="161">
        <f>'L3'!M21</f>
        <v>0</v>
      </c>
      <c r="J31" s="161">
        <f>'L3'!N21</f>
        <v>23.5</v>
      </c>
      <c r="K31" s="161">
        <f>'L3'!P21</f>
        <v>0</v>
      </c>
      <c r="L31" s="161">
        <f>'L3'!Q21</f>
        <v>0</v>
      </c>
      <c r="M31" s="161" t="str">
        <f>'L3'!R21</f>
        <v>1</v>
      </c>
      <c r="N31" s="161">
        <f>'L3'!S21</f>
        <v>0</v>
      </c>
      <c r="O31" s="164">
        <f>'L3'!T21</f>
        <v>0</v>
      </c>
      <c r="P31" s="164">
        <f>'L3'!U21</f>
        <v>0</v>
      </c>
      <c r="Q31" s="165">
        <f>'L3'!W21</f>
        <v>0</v>
      </c>
      <c r="R31" s="165">
        <f>'L3'!X21</f>
        <v>0</v>
      </c>
      <c r="S31" s="165">
        <f>'L3'!AB21</f>
        <v>0</v>
      </c>
      <c r="T31" s="165">
        <f>'L3'!AC21</f>
        <v>0</v>
      </c>
      <c r="U31" s="165">
        <f>'L3'!AD21</f>
        <v>0</v>
      </c>
      <c r="V31" s="165">
        <f>'L3'!AE21</f>
        <v>7.8461538461538458</v>
      </c>
      <c r="W31" s="165">
        <f>'L3'!AF21</f>
        <v>0</v>
      </c>
      <c r="X31" s="165">
        <f>'L3'!AG21</f>
        <v>184.38461538461539</v>
      </c>
      <c r="Y31" s="165">
        <f>'L3'!AH21</f>
        <v>192.23076923076923</v>
      </c>
      <c r="Z31" s="165"/>
      <c r="AA31" s="165"/>
      <c r="AB31" s="165">
        <f>'L3'!AL21</f>
        <v>10</v>
      </c>
      <c r="AC31" s="165">
        <f>'L3'!AR21</f>
        <v>13.557692307692307</v>
      </c>
      <c r="AD31" s="165">
        <f>'L3'!AX21</f>
        <v>215.78846153846155</v>
      </c>
      <c r="AE31" s="163">
        <f>'L3'!BE21</f>
        <v>9</v>
      </c>
      <c r="AF31" s="166">
        <f>'L3'!BH21</f>
        <v>12</v>
      </c>
      <c r="AG31" s="166">
        <f>'L3'!BW21</f>
        <v>0</v>
      </c>
      <c r="AH31" s="166">
        <f>'L3'!BX21</f>
        <v>12.25</v>
      </c>
      <c r="AI31" s="166">
        <f>'L3'!BY21</f>
        <v>0</v>
      </c>
      <c r="AJ31" s="166">
        <f>'L3'!BV21</f>
        <v>0</v>
      </c>
      <c r="AK31" s="166">
        <f>'L3'!BZ21</f>
        <v>98.08</v>
      </c>
      <c r="AL31" s="166">
        <f>'L3'!CA21</f>
        <v>0</v>
      </c>
      <c r="AM31" s="166">
        <f>'L3'!CB21</f>
        <v>4.9800000000000004</v>
      </c>
      <c r="AN31" s="166">
        <f>'L3'!CC21</f>
        <v>1</v>
      </c>
      <c r="AO31" s="166">
        <f>'L3'!CD21</f>
        <v>144.97999999999999</v>
      </c>
      <c r="AP31" s="161">
        <f>'L3'!CE21</f>
        <v>144</v>
      </c>
      <c r="AQ31" s="167">
        <f>'L3'!CF21</f>
        <v>3900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218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'L3'!A22</f>
        <v>11</v>
      </c>
      <c r="B34" s="161" t="str">
        <f>'L3'!B22</f>
        <v>ID1532</v>
      </c>
      <c r="C34" s="187" t="str">
        <f>'L3'!D22</f>
        <v>ឆែ ចន្ថា</v>
      </c>
      <c r="D34" s="162">
        <f>'L3'!H22</f>
        <v>44912</v>
      </c>
      <c r="E34" s="163">
        <f>'L3'!I22</f>
        <v>204</v>
      </c>
      <c r="F34" s="163">
        <f>'L3'!J22</f>
        <v>26</v>
      </c>
      <c r="G34" s="161">
        <f>'L3'!K22</f>
        <v>1</v>
      </c>
      <c r="H34" s="161">
        <f>'L3'!L22</f>
        <v>0</v>
      </c>
      <c r="I34" s="161">
        <f>'L3'!M22</f>
        <v>0</v>
      </c>
      <c r="J34" s="161">
        <f>'L3'!N22</f>
        <v>24</v>
      </c>
      <c r="K34" s="161">
        <f>'L3'!P22</f>
        <v>0</v>
      </c>
      <c r="L34" s="161">
        <f>'L3'!Q22</f>
        <v>0</v>
      </c>
      <c r="M34" s="161" t="str">
        <f>'L3'!R22</f>
        <v>1</v>
      </c>
      <c r="N34" s="161">
        <f>'L3'!S22</f>
        <v>0</v>
      </c>
      <c r="O34" s="164">
        <f>'L3'!T22</f>
        <v>0</v>
      </c>
      <c r="P34" s="164">
        <f>'L3'!U22</f>
        <v>0</v>
      </c>
      <c r="Q34" s="165">
        <f>'L3'!W22</f>
        <v>0</v>
      </c>
      <c r="R34" s="165">
        <f>'L3'!X22</f>
        <v>0</v>
      </c>
      <c r="S34" s="165">
        <f>'L3'!AB22</f>
        <v>0</v>
      </c>
      <c r="T34" s="165">
        <f>'L3'!AC22</f>
        <v>0</v>
      </c>
      <c r="U34" s="165">
        <f>'L3'!AD22</f>
        <v>0</v>
      </c>
      <c r="V34" s="165">
        <f>'L3'!AE22</f>
        <v>7.8461538461538458</v>
      </c>
      <c r="W34" s="165">
        <f>'L3'!AF22</f>
        <v>0</v>
      </c>
      <c r="X34" s="165">
        <f>'L3'!AG22</f>
        <v>188.30769230769229</v>
      </c>
      <c r="Y34" s="165">
        <f>'L3'!AH22</f>
        <v>196.15384615384613</v>
      </c>
      <c r="Z34" s="165"/>
      <c r="AA34" s="165"/>
      <c r="AB34" s="165">
        <f>'L3'!AL22</f>
        <v>10</v>
      </c>
      <c r="AC34" s="165">
        <f>'L3'!AR22</f>
        <v>13.846153846153845</v>
      </c>
      <c r="AD34" s="165">
        <f>'L3'!AX22</f>
        <v>219.99999999999997</v>
      </c>
      <c r="AE34" s="163">
        <f>'L3'!BE22</f>
        <v>9</v>
      </c>
      <c r="AF34" s="166">
        <f>'L3'!BH22</f>
        <v>0</v>
      </c>
      <c r="AG34" s="166">
        <f>'L3'!BW22</f>
        <v>0</v>
      </c>
      <c r="AH34" s="166">
        <f>'L3'!BX22</f>
        <v>12.5</v>
      </c>
      <c r="AI34" s="166">
        <f>'L3'!BY22</f>
        <v>0</v>
      </c>
      <c r="AJ34" s="166">
        <f>'L3'!BV22</f>
        <v>0</v>
      </c>
      <c r="AK34" s="166">
        <f>'L3'!BZ22</f>
        <v>94.15</v>
      </c>
      <c r="AL34" s="166">
        <f>'L3'!CA22</f>
        <v>0</v>
      </c>
      <c r="AM34" s="166">
        <f>'L3'!CB22</f>
        <v>4.83</v>
      </c>
      <c r="AN34" s="166">
        <f>'L3'!CC22</f>
        <v>1</v>
      </c>
      <c r="AO34" s="166">
        <f>'L3'!CD22</f>
        <v>141.52000000000001</v>
      </c>
      <c r="AP34" s="161">
        <f>'L3'!CE22</f>
        <v>141</v>
      </c>
      <c r="AQ34" s="167">
        <f>'L3'!CF22</f>
        <v>2100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218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'L3'!A23</f>
        <v>12</v>
      </c>
      <c r="B37" s="161" t="str">
        <f>'L3'!B23</f>
        <v>ID1572</v>
      </c>
      <c r="C37" s="187" t="str">
        <f>'L3'!D23</f>
        <v>រឿន ចាន់ណា</v>
      </c>
      <c r="D37" s="162">
        <f>'L3'!H23</f>
        <v>44964</v>
      </c>
      <c r="E37" s="163">
        <f>'L3'!I23</f>
        <v>204</v>
      </c>
      <c r="F37" s="163">
        <f>'L3'!J23</f>
        <v>26</v>
      </c>
      <c r="G37" s="161">
        <f>'L3'!K23</f>
        <v>2</v>
      </c>
      <c r="H37" s="161">
        <f>'L3'!L23</f>
        <v>0</v>
      </c>
      <c r="I37" s="161">
        <f>'L3'!M23</f>
        <v>0</v>
      </c>
      <c r="J37" s="161">
        <f>'L3'!N23</f>
        <v>22.5</v>
      </c>
      <c r="K37" s="161">
        <f>'L3'!P23</f>
        <v>0</v>
      </c>
      <c r="L37" s="161">
        <f>'L3'!Q23</f>
        <v>0</v>
      </c>
      <c r="M37" s="161" t="str">
        <f>'L3'!R23</f>
        <v>1.5</v>
      </c>
      <c r="N37" s="161">
        <f>'L3'!S23</f>
        <v>0</v>
      </c>
      <c r="O37" s="164">
        <f>'L3'!T23</f>
        <v>0</v>
      </c>
      <c r="P37" s="164">
        <f>'L3'!U23</f>
        <v>0</v>
      </c>
      <c r="Q37" s="165">
        <f>'L3'!W23</f>
        <v>0</v>
      </c>
      <c r="R37" s="165">
        <f>'L3'!X23</f>
        <v>0</v>
      </c>
      <c r="S37" s="165">
        <f>'L3'!AB23</f>
        <v>0</v>
      </c>
      <c r="T37" s="165">
        <f>'L3'!AC23</f>
        <v>0</v>
      </c>
      <c r="U37" s="165">
        <f>'L3'!AD23</f>
        <v>0</v>
      </c>
      <c r="V37" s="165">
        <f>'L3'!AE23</f>
        <v>11.769230769230768</v>
      </c>
      <c r="W37" s="165">
        <f>'L3'!AF23</f>
        <v>0</v>
      </c>
      <c r="X37" s="165">
        <f>'L3'!AG23</f>
        <v>176.53846153846152</v>
      </c>
      <c r="Y37" s="165">
        <f>'L3'!AH23</f>
        <v>188.30769230769229</v>
      </c>
      <c r="Z37" s="165"/>
      <c r="AA37" s="165"/>
      <c r="AB37" s="165">
        <f>'L3'!AL23</f>
        <v>10</v>
      </c>
      <c r="AC37" s="165">
        <f>'L3'!AR23</f>
        <v>12.98076923076923</v>
      </c>
      <c r="AD37" s="165">
        <f>'L3'!AX23</f>
        <v>211.28846153846152</v>
      </c>
      <c r="AE37" s="163">
        <f>'L3'!BE23</f>
        <v>6</v>
      </c>
      <c r="AF37" s="166">
        <f>'L3'!BH23</f>
        <v>0</v>
      </c>
      <c r="AG37" s="166">
        <f>'L3'!BW23</f>
        <v>33.048999999999999</v>
      </c>
      <c r="AH37" s="166">
        <f>'L3'!BX23</f>
        <v>11.75</v>
      </c>
      <c r="AI37" s="166">
        <f>'L3'!BY23</f>
        <v>0</v>
      </c>
      <c r="AJ37" s="166">
        <f>'L3'!BV23</f>
        <v>0</v>
      </c>
      <c r="AK37" s="166">
        <f>'L3'!BZ23</f>
        <v>94.15</v>
      </c>
      <c r="AL37" s="166">
        <f>'L3'!CA23</f>
        <v>0</v>
      </c>
      <c r="AM37" s="166">
        <f>'L3'!CB23</f>
        <v>5.24</v>
      </c>
      <c r="AN37" s="166">
        <f>'L3'!CC23</f>
        <v>1</v>
      </c>
      <c r="AO37" s="166">
        <f>'L3'!CD23</f>
        <v>161.69999999999999</v>
      </c>
      <c r="AP37" s="161">
        <f>'L3'!CE23</f>
        <v>161</v>
      </c>
      <c r="AQ37" s="167">
        <f>'L3'!CF23</f>
        <v>2800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218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'L3'!A24</f>
        <v>13</v>
      </c>
      <c r="B40" s="161" t="str">
        <f>'L3'!B24</f>
        <v>ID1622</v>
      </c>
      <c r="C40" s="187" t="str">
        <f>'L3'!D24</f>
        <v>ឈិន សារ័ត្ន</v>
      </c>
      <c r="D40" s="162">
        <f>'L3'!H24</f>
        <v>45045</v>
      </c>
      <c r="E40" s="163">
        <f>'L3'!I24</f>
        <v>204</v>
      </c>
      <c r="F40" s="163">
        <f>'L3'!J24</f>
        <v>26</v>
      </c>
      <c r="G40" s="161">
        <f>'L3'!K24</f>
        <v>0.5</v>
      </c>
      <c r="H40" s="161">
        <f>'L3'!L24</f>
        <v>0</v>
      </c>
      <c r="I40" s="161">
        <f>'L3'!M24</f>
        <v>0</v>
      </c>
      <c r="J40" s="161">
        <f>'L3'!N24</f>
        <v>25.5</v>
      </c>
      <c r="K40" s="161">
        <f>'L3'!P24</f>
        <v>0</v>
      </c>
      <c r="L40" s="161">
        <f>'L3'!Q24</f>
        <v>0</v>
      </c>
      <c r="M40" s="161">
        <f>'L3'!R24</f>
        <v>0</v>
      </c>
      <c r="N40" s="161">
        <f>'L3'!S24</f>
        <v>0</v>
      </c>
      <c r="O40" s="164">
        <f>'L3'!T24</f>
        <v>0</v>
      </c>
      <c r="P40" s="164">
        <f>'L3'!U24</f>
        <v>0</v>
      </c>
      <c r="Q40" s="165">
        <f>'L3'!W24</f>
        <v>0</v>
      </c>
      <c r="R40" s="165">
        <f>'L3'!X24</f>
        <v>0</v>
      </c>
      <c r="S40" s="165">
        <f>'L3'!AB24</f>
        <v>0</v>
      </c>
      <c r="T40" s="165">
        <f>'L3'!AC24</f>
        <v>0</v>
      </c>
      <c r="U40" s="165">
        <f>'L3'!AD24</f>
        <v>0</v>
      </c>
      <c r="V40" s="165">
        <f>'L3'!AE24</f>
        <v>0</v>
      </c>
      <c r="W40" s="165">
        <f>'L3'!AF24</f>
        <v>0</v>
      </c>
      <c r="X40" s="165">
        <f>'L3'!AG24</f>
        <v>200.07692307692307</v>
      </c>
      <c r="Y40" s="165">
        <f>'L3'!AH24</f>
        <v>200.07692307692307</v>
      </c>
      <c r="Z40" s="165"/>
      <c r="AA40" s="165"/>
      <c r="AB40" s="165">
        <f>'L3'!AL24</f>
        <v>10</v>
      </c>
      <c r="AC40" s="165">
        <f>'L3'!AR24</f>
        <v>14.71153846153846</v>
      </c>
      <c r="AD40" s="165">
        <f>'L3'!AX24</f>
        <v>224.78846153846152</v>
      </c>
      <c r="AE40" s="163">
        <f>'L3'!BE24</f>
        <v>6</v>
      </c>
      <c r="AF40" s="166">
        <f>'L3'!BH24</f>
        <v>32</v>
      </c>
      <c r="AG40" s="166">
        <f>'L3'!BW24</f>
        <v>0</v>
      </c>
      <c r="AH40" s="166">
        <f>'L3'!BX24</f>
        <v>13.25</v>
      </c>
      <c r="AI40" s="166">
        <f>'L3'!BY24</f>
        <v>0</v>
      </c>
      <c r="AJ40" s="166">
        <f>'L3'!BV24</f>
        <v>0</v>
      </c>
      <c r="AK40" s="166">
        <f>'L3'!BZ24</f>
        <v>98.08</v>
      </c>
      <c r="AL40" s="166">
        <f>'L3'!CA24</f>
        <v>0</v>
      </c>
      <c r="AM40" s="166">
        <f>'L3'!CB24</f>
        <v>5.52</v>
      </c>
      <c r="AN40" s="166">
        <f>'L3'!CC24</f>
        <v>1</v>
      </c>
      <c r="AO40" s="166">
        <f>'L3'!CD24</f>
        <v>171.44</v>
      </c>
      <c r="AP40" s="161">
        <f>'L3'!CE24</f>
        <v>171</v>
      </c>
      <c r="AQ40" s="167">
        <f>'L3'!CF24</f>
        <v>1800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218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'L3'!A25</f>
        <v>14</v>
      </c>
      <c r="B43" s="161" t="str">
        <f>'L3'!B25</f>
        <v>ID1623</v>
      </c>
      <c r="C43" s="187" t="str">
        <f>'L3'!D25</f>
        <v>ភឿន វណ្ណា</v>
      </c>
      <c r="D43" s="162">
        <f>'L3'!H25</f>
        <v>45045</v>
      </c>
      <c r="E43" s="163">
        <f>'L3'!I25</f>
        <v>204</v>
      </c>
      <c r="F43" s="163">
        <f>'L3'!J25</f>
        <v>26</v>
      </c>
      <c r="G43" s="161">
        <f>'L3'!K25</f>
        <v>0</v>
      </c>
      <c r="H43" s="161">
        <f>'L3'!L25</f>
        <v>0</v>
      </c>
      <c r="I43" s="161">
        <f>'L3'!M25</f>
        <v>0</v>
      </c>
      <c r="J43" s="161">
        <f>'L3'!N25</f>
        <v>25</v>
      </c>
      <c r="K43" s="161">
        <f>'L3'!P25</f>
        <v>0</v>
      </c>
      <c r="L43" s="161">
        <f>'L3'!Q25</f>
        <v>0</v>
      </c>
      <c r="M43" s="161" t="str">
        <f>'L3'!R25</f>
        <v>1</v>
      </c>
      <c r="N43" s="161">
        <f>'L3'!S25</f>
        <v>0</v>
      </c>
      <c r="O43" s="164">
        <f>'L3'!T25</f>
        <v>0</v>
      </c>
      <c r="P43" s="164">
        <f>'L3'!U25</f>
        <v>0</v>
      </c>
      <c r="Q43" s="165">
        <f>'L3'!W25</f>
        <v>0</v>
      </c>
      <c r="R43" s="165">
        <f>'L3'!X25</f>
        <v>0</v>
      </c>
      <c r="S43" s="165">
        <f>'L3'!AB25</f>
        <v>0</v>
      </c>
      <c r="T43" s="165">
        <f>'L3'!AC25</f>
        <v>0</v>
      </c>
      <c r="U43" s="165">
        <f>'L3'!AD25</f>
        <v>0</v>
      </c>
      <c r="V43" s="165">
        <f>'L3'!AE25</f>
        <v>7.8461538461538458</v>
      </c>
      <c r="W43" s="165">
        <f>'L3'!AF25</f>
        <v>0</v>
      </c>
      <c r="X43" s="165">
        <f>'L3'!AG25</f>
        <v>196.15384615384613</v>
      </c>
      <c r="Y43" s="165">
        <f>'L3'!AH25</f>
        <v>203.99999999999997</v>
      </c>
      <c r="Z43" s="165"/>
      <c r="AA43" s="165"/>
      <c r="AB43" s="165">
        <f>'L3'!AL25</f>
        <v>10</v>
      </c>
      <c r="AC43" s="165">
        <f>'L3'!AR25</f>
        <v>14.423076923076922</v>
      </c>
      <c r="AD43" s="165">
        <f>'L3'!AX25</f>
        <v>228.42307692307691</v>
      </c>
      <c r="AE43" s="163">
        <f>'L3'!BE25</f>
        <v>6</v>
      </c>
      <c r="AF43" s="166">
        <f>'L3'!BH25</f>
        <v>32</v>
      </c>
      <c r="AG43" s="166">
        <f>'L3'!BW25</f>
        <v>0</v>
      </c>
      <c r="AH43" s="166">
        <f>'L3'!BX25</f>
        <v>13</v>
      </c>
      <c r="AI43" s="166">
        <f>'L3'!BY25</f>
        <v>0</v>
      </c>
      <c r="AJ43" s="166">
        <f>'L3'!BV25</f>
        <v>0</v>
      </c>
      <c r="AK43" s="166">
        <f>'L3'!BZ25</f>
        <v>102</v>
      </c>
      <c r="AL43" s="166">
        <f>'L3'!CA25</f>
        <v>0</v>
      </c>
      <c r="AM43" s="166">
        <f>'L3'!CB25</f>
        <v>5.62</v>
      </c>
      <c r="AN43" s="166">
        <f>'L3'!CC25</f>
        <v>1</v>
      </c>
      <c r="AO43" s="166">
        <f>'L3'!CD25</f>
        <v>170.8</v>
      </c>
      <c r="AP43" s="161">
        <f>'L3'!CE25</f>
        <v>170</v>
      </c>
      <c r="AQ43" s="167">
        <f>'L3'!CF25</f>
        <v>3200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218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'L3'!A26</f>
        <v>15</v>
      </c>
      <c r="B46" s="161" t="str">
        <f>'L3'!B26</f>
        <v>ID1625</v>
      </c>
      <c r="C46" s="187" t="str">
        <f>'L3'!D26</f>
        <v>ផៃ ណារ៉េត</v>
      </c>
      <c r="D46" s="162">
        <f>'L3'!H26</f>
        <v>45045</v>
      </c>
      <c r="E46" s="163">
        <f>'L3'!I26</f>
        <v>204</v>
      </c>
      <c r="F46" s="163">
        <f>'L3'!J26</f>
        <v>26</v>
      </c>
      <c r="G46" s="161">
        <f>'L3'!K26</f>
        <v>0</v>
      </c>
      <c r="H46" s="161">
        <f>'L3'!L26</f>
        <v>0</v>
      </c>
      <c r="I46" s="161">
        <f>'L3'!M26</f>
        <v>0</v>
      </c>
      <c r="J46" s="161">
        <f>'L3'!N26</f>
        <v>26</v>
      </c>
      <c r="K46" s="161">
        <f>'L3'!P26</f>
        <v>0</v>
      </c>
      <c r="L46" s="161">
        <f>'L3'!Q26</f>
        <v>0</v>
      </c>
      <c r="M46" s="161">
        <f>'L3'!R26</f>
        <v>0</v>
      </c>
      <c r="N46" s="161">
        <f>'L3'!S26</f>
        <v>0</v>
      </c>
      <c r="O46" s="164">
        <f>'L3'!T26</f>
        <v>0</v>
      </c>
      <c r="P46" s="164">
        <f>'L3'!U26</f>
        <v>0</v>
      </c>
      <c r="Q46" s="165">
        <f>'L3'!W26</f>
        <v>0</v>
      </c>
      <c r="R46" s="165">
        <f>'L3'!X26</f>
        <v>0</v>
      </c>
      <c r="S46" s="165">
        <f>'L3'!AB26</f>
        <v>0</v>
      </c>
      <c r="T46" s="165">
        <f>'L3'!AC26</f>
        <v>0</v>
      </c>
      <c r="U46" s="165">
        <f>'L3'!AD26</f>
        <v>0</v>
      </c>
      <c r="V46" s="165">
        <f>'L3'!AE26</f>
        <v>0</v>
      </c>
      <c r="W46" s="165">
        <f>'L3'!AF26</f>
        <v>0</v>
      </c>
      <c r="X46" s="165">
        <f>'L3'!AG26</f>
        <v>204</v>
      </c>
      <c r="Y46" s="165">
        <f>'L3'!AH26</f>
        <v>204</v>
      </c>
      <c r="Z46" s="165"/>
      <c r="AA46" s="165"/>
      <c r="AB46" s="165">
        <f>'L3'!AL26</f>
        <v>10</v>
      </c>
      <c r="AC46" s="165">
        <f>'L3'!AR26</f>
        <v>14.999999999999998</v>
      </c>
      <c r="AD46" s="165">
        <f>'L3'!AX26</f>
        <v>229</v>
      </c>
      <c r="AE46" s="163">
        <f>'L3'!BE26</f>
        <v>6</v>
      </c>
      <c r="AF46" s="166">
        <f>'L3'!BH26</f>
        <v>32</v>
      </c>
      <c r="AG46" s="166">
        <f>'L3'!BW26</f>
        <v>0</v>
      </c>
      <c r="AH46" s="166">
        <f>'L3'!BX26</f>
        <v>13.5</v>
      </c>
      <c r="AI46" s="166">
        <f>'L3'!BY26</f>
        <v>0</v>
      </c>
      <c r="AJ46" s="166">
        <f>'L3'!BV26</f>
        <v>0</v>
      </c>
      <c r="AK46" s="166">
        <f>'L3'!BZ26</f>
        <v>102</v>
      </c>
      <c r="AL46" s="166">
        <f>'L3'!CA26</f>
        <v>0</v>
      </c>
      <c r="AM46" s="166">
        <f>'L3'!CB26</f>
        <v>5.61</v>
      </c>
      <c r="AN46" s="166">
        <f>'L3'!CC26</f>
        <v>1</v>
      </c>
      <c r="AO46" s="166">
        <f>'L3'!CD26</f>
        <v>171.89</v>
      </c>
      <c r="AP46" s="161">
        <f>'L3'!CE26</f>
        <v>171</v>
      </c>
      <c r="AQ46" s="167">
        <f>'L3'!CF26</f>
        <v>3600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218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'L3'!A27</f>
        <v>16</v>
      </c>
      <c r="B49" s="161" t="str">
        <f>'L3'!B27</f>
        <v>ID1629</v>
      </c>
      <c r="C49" s="187" t="str">
        <f>'L3'!D27</f>
        <v>ឆែម អៀ</v>
      </c>
      <c r="D49" s="162">
        <f>'L3'!H27</f>
        <v>45045</v>
      </c>
      <c r="E49" s="163">
        <f>'L3'!I27</f>
        <v>204</v>
      </c>
      <c r="F49" s="163">
        <f>'L3'!J27</f>
        <v>26</v>
      </c>
      <c r="G49" s="161">
        <f>'L3'!K27</f>
        <v>0</v>
      </c>
      <c r="H49" s="161">
        <f>'L3'!L27</f>
        <v>0</v>
      </c>
      <c r="I49" s="161">
        <f>'L3'!M27</f>
        <v>0</v>
      </c>
      <c r="J49" s="161">
        <f>'L3'!N27</f>
        <v>26</v>
      </c>
      <c r="K49" s="161">
        <f>'L3'!P27</f>
        <v>0</v>
      </c>
      <c r="L49" s="161">
        <f>'L3'!Q27</f>
        <v>0</v>
      </c>
      <c r="M49" s="161">
        <f>'L3'!R27</f>
        <v>0</v>
      </c>
      <c r="N49" s="161">
        <f>'L3'!S27</f>
        <v>0</v>
      </c>
      <c r="O49" s="164">
        <f>'L3'!T27</f>
        <v>0</v>
      </c>
      <c r="P49" s="164">
        <f>'L3'!U27</f>
        <v>0</v>
      </c>
      <c r="Q49" s="165">
        <f>'L3'!W27</f>
        <v>0</v>
      </c>
      <c r="R49" s="165">
        <f>'L3'!X27</f>
        <v>0</v>
      </c>
      <c r="S49" s="165">
        <f>'L3'!AB27</f>
        <v>0</v>
      </c>
      <c r="T49" s="165">
        <f>'L3'!AC27</f>
        <v>0</v>
      </c>
      <c r="U49" s="165">
        <f>'L3'!AD27</f>
        <v>0</v>
      </c>
      <c r="V49" s="165">
        <f>'L3'!AE27</f>
        <v>0</v>
      </c>
      <c r="W49" s="165">
        <f>'L3'!AF27</f>
        <v>0</v>
      </c>
      <c r="X49" s="165">
        <f>'L3'!AG27</f>
        <v>204</v>
      </c>
      <c r="Y49" s="165">
        <f>'L3'!AH27</f>
        <v>204</v>
      </c>
      <c r="Z49" s="165"/>
      <c r="AA49" s="165"/>
      <c r="AB49" s="165">
        <f>'L3'!AL27</f>
        <v>10</v>
      </c>
      <c r="AC49" s="165">
        <f>'L3'!AR27</f>
        <v>14.999999999999998</v>
      </c>
      <c r="AD49" s="165">
        <f>'L3'!AX27</f>
        <v>229</v>
      </c>
      <c r="AE49" s="163">
        <f>'L3'!BE27</f>
        <v>6</v>
      </c>
      <c r="AF49" s="166">
        <f>'L3'!BH27</f>
        <v>32</v>
      </c>
      <c r="AG49" s="166">
        <f>'L3'!BW27</f>
        <v>0</v>
      </c>
      <c r="AH49" s="166">
        <f>'L3'!BX27</f>
        <v>13.5</v>
      </c>
      <c r="AI49" s="166">
        <f>'L3'!BY27</f>
        <v>0</v>
      </c>
      <c r="AJ49" s="166">
        <f>'L3'!BV27</f>
        <v>0</v>
      </c>
      <c r="AK49" s="166">
        <f>'L3'!BZ27</f>
        <v>102</v>
      </c>
      <c r="AL49" s="166">
        <f>'L3'!CA27</f>
        <v>0</v>
      </c>
      <c r="AM49" s="166">
        <f>'L3'!CB27</f>
        <v>5.73</v>
      </c>
      <c r="AN49" s="166">
        <f>'L3'!CC27</f>
        <v>1</v>
      </c>
      <c r="AO49" s="166">
        <f>'L3'!CD27</f>
        <v>171.77</v>
      </c>
      <c r="AP49" s="161">
        <f>'L3'!CE27</f>
        <v>171</v>
      </c>
      <c r="AQ49" s="167">
        <f>'L3'!CF27</f>
        <v>3100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218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'L3'!A28</f>
        <v>17</v>
      </c>
      <c r="B52" s="161" t="str">
        <f>'L3'!B28</f>
        <v>ID1631</v>
      </c>
      <c r="C52" s="187" t="str">
        <f>'L3'!D28</f>
        <v>មុយ ប៊ុនធឿន</v>
      </c>
      <c r="D52" s="162">
        <f>'L3'!H28</f>
        <v>45045</v>
      </c>
      <c r="E52" s="163">
        <f>'L3'!I28</f>
        <v>204</v>
      </c>
      <c r="F52" s="163">
        <f>'L3'!J28</f>
        <v>26</v>
      </c>
      <c r="G52" s="161">
        <f>'L3'!K28</f>
        <v>0</v>
      </c>
      <c r="H52" s="161">
        <f>'L3'!L28</f>
        <v>0</v>
      </c>
      <c r="I52" s="161">
        <f>'L3'!M28</f>
        <v>0</v>
      </c>
      <c r="J52" s="161">
        <f>'L3'!N28</f>
        <v>26</v>
      </c>
      <c r="K52" s="161">
        <f>'L3'!P28</f>
        <v>0</v>
      </c>
      <c r="L52" s="161">
        <f>'L3'!Q28</f>
        <v>0</v>
      </c>
      <c r="M52" s="161">
        <f>'L3'!R28</f>
        <v>0</v>
      </c>
      <c r="N52" s="161">
        <f>'L3'!S28</f>
        <v>0</v>
      </c>
      <c r="O52" s="164">
        <f>'L3'!T28</f>
        <v>0</v>
      </c>
      <c r="P52" s="164">
        <f>'L3'!U28</f>
        <v>0</v>
      </c>
      <c r="Q52" s="165">
        <f>'L3'!W28</f>
        <v>0</v>
      </c>
      <c r="R52" s="165">
        <f>'L3'!X28</f>
        <v>0</v>
      </c>
      <c r="S52" s="165">
        <f>'L3'!AB28</f>
        <v>0</v>
      </c>
      <c r="T52" s="165">
        <f>'L3'!AC28</f>
        <v>0</v>
      </c>
      <c r="U52" s="165">
        <f>'L3'!AD28</f>
        <v>0</v>
      </c>
      <c r="V52" s="165">
        <f>'L3'!AE28</f>
        <v>0</v>
      </c>
      <c r="W52" s="165">
        <f>'L3'!AF28</f>
        <v>0</v>
      </c>
      <c r="X52" s="165">
        <f>'L3'!AG28</f>
        <v>204</v>
      </c>
      <c r="Y52" s="165">
        <f>'L3'!AH28</f>
        <v>204</v>
      </c>
      <c r="Z52" s="165"/>
      <c r="AA52" s="165"/>
      <c r="AB52" s="165">
        <f>'L3'!AL28</f>
        <v>10</v>
      </c>
      <c r="AC52" s="165">
        <f>'L3'!AR28</f>
        <v>14.999999999999998</v>
      </c>
      <c r="AD52" s="165">
        <f>'L3'!AX28</f>
        <v>229</v>
      </c>
      <c r="AE52" s="163">
        <f>'L3'!BE28</f>
        <v>6</v>
      </c>
      <c r="AF52" s="166">
        <f>'L3'!BH28</f>
        <v>32</v>
      </c>
      <c r="AG52" s="166">
        <f>'L3'!BW28</f>
        <v>0</v>
      </c>
      <c r="AH52" s="166">
        <f>'L3'!BX28</f>
        <v>13.5</v>
      </c>
      <c r="AI52" s="166">
        <f>'L3'!BY28</f>
        <v>0</v>
      </c>
      <c r="AJ52" s="166">
        <f>'L3'!BV28</f>
        <v>0</v>
      </c>
      <c r="AK52" s="166">
        <f>'L3'!BZ28</f>
        <v>102</v>
      </c>
      <c r="AL52" s="166">
        <f>'L3'!CA28</f>
        <v>0</v>
      </c>
      <c r="AM52" s="166">
        <f>'L3'!CB28</f>
        <v>5.65</v>
      </c>
      <c r="AN52" s="166">
        <f>'L3'!CC28</f>
        <v>1</v>
      </c>
      <c r="AO52" s="166">
        <f>'L3'!CD28</f>
        <v>171.85</v>
      </c>
      <c r="AP52" s="161">
        <f>'L3'!CE28</f>
        <v>171</v>
      </c>
      <c r="AQ52" s="167">
        <f>'L3'!CF28</f>
        <v>3400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218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'L3'!A29</f>
        <v>18</v>
      </c>
      <c r="B55" s="161" t="str">
        <f>'L3'!B29</f>
        <v>ID1635</v>
      </c>
      <c r="C55" s="187" t="str">
        <f>'L3'!D29</f>
        <v>ឆេន ផល់</v>
      </c>
      <c r="D55" s="162">
        <f>'L3'!H29</f>
        <v>45045</v>
      </c>
      <c r="E55" s="163">
        <f>'L3'!I29</f>
        <v>204</v>
      </c>
      <c r="F55" s="163">
        <f>'L3'!J29</f>
        <v>26</v>
      </c>
      <c r="G55" s="161">
        <f>'L3'!K29</f>
        <v>0</v>
      </c>
      <c r="H55" s="161">
        <f>'L3'!L29</f>
        <v>0</v>
      </c>
      <c r="I55" s="161">
        <f>'L3'!M29</f>
        <v>0</v>
      </c>
      <c r="J55" s="161">
        <f>'L3'!N29</f>
        <v>26</v>
      </c>
      <c r="K55" s="161">
        <f>'L3'!P29</f>
        <v>0</v>
      </c>
      <c r="L55" s="161">
        <f>'L3'!Q29</f>
        <v>0</v>
      </c>
      <c r="M55" s="161">
        <f>'L3'!R29</f>
        <v>0</v>
      </c>
      <c r="N55" s="161">
        <f>'L3'!S29</f>
        <v>0</v>
      </c>
      <c r="O55" s="164">
        <f>'L3'!T29</f>
        <v>0</v>
      </c>
      <c r="P55" s="164">
        <f>'L3'!U29</f>
        <v>0</v>
      </c>
      <c r="Q55" s="165">
        <f>'L3'!W29</f>
        <v>0</v>
      </c>
      <c r="R55" s="165">
        <f>'L3'!X29</f>
        <v>0</v>
      </c>
      <c r="S55" s="165">
        <f>'L3'!AB29</f>
        <v>0</v>
      </c>
      <c r="T55" s="165">
        <f>'L3'!AC29</f>
        <v>0</v>
      </c>
      <c r="U55" s="165">
        <f>'L3'!AD29</f>
        <v>0</v>
      </c>
      <c r="V55" s="165">
        <f>'L3'!AE29</f>
        <v>0</v>
      </c>
      <c r="W55" s="165">
        <f>'L3'!AF29</f>
        <v>0</v>
      </c>
      <c r="X55" s="165">
        <f>'L3'!AG29</f>
        <v>204</v>
      </c>
      <c r="Y55" s="165">
        <f>'L3'!AH29</f>
        <v>204</v>
      </c>
      <c r="Z55" s="165"/>
      <c r="AA55" s="165"/>
      <c r="AB55" s="165">
        <f>'L3'!AL29</f>
        <v>10</v>
      </c>
      <c r="AC55" s="165">
        <f>'L3'!AR29</f>
        <v>14.999999999999998</v>
      </c>
      <c r="AD55" s="165">
        <f>'L3'!AX29</f>
        <v>229</v>
      </c>
      <c r="AE55" s="163">
        <f>'L3'!BE29</f>
        <v>6</v>
      </c>
      <c r="AF55" s="166">
        <f>'L3'!BH29</f>
        <v>32</v>
      </c>
      <c r="AG55" s="166">
        <f>'L3'!BW29</f>
        <v>0</v>
      </c>
      <c r="AH55" s="166">
        <f>'L3'!BX29</f>
        <v>13.5</v>
      </c>
      <c r="AI55" s="166">
        <f>'L3'!BY29</f>
        <v>0</v>
      </c>
      <c r="AJ55" s="166">
        <f>'L3'!BV29</f>
        <v>0</v>
      </c>
      <c r="AK55" s="166">
        <f>'L3'!BZ29</f>
        <v>102</v>
      </c>
      <c r="AL55" s="166">
        <f>'L3'!CA29</f>
        <v>0</v>
      </c>
      <c r="AM55" s="166">
        <f>'L3'!CB29</f>
        <v>5.61</v>
      </c>
      <c r="AN55" s="166">
        <f>'L3'!CC29</f>
        <v>1</v>
      </c>
      <c r="AO55" s="166">
        <f>'L3'!CD29</f>
        <v>171.89</v>
      </c>
      <c r="AP55" s="161">
        <f>'L3'!CE29</f>
        <v>171</v>
      </c>
      <c r="AQ55" s="167">
        <f>'L3'!CF29</f>
        <v>3600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218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'L3'!A30</f>
        <v>19</v>
      </c>
      <c r="B58" s="161" t="str">
        <f>'L3'!B30</f>
        <v>ID1637</v>
      </c>
      <c r="C58" s="187" t="str">
        <f>'L3'!D30</f>
        <v>ធឹម គុន្ធា</v>
      </c>
      <c r="D58" s="162">
        <f>'L3'!H30</f>
        <v>45045</v>
      </c>
      <c r="E58" s="163">
        <f>'L3'!I30</f>
        <v>204</v>
      </c>
      <c r="F58" s="163">
        <f>'L3'!J30</f>
        <v>26</v>
      </c>
      <c r="G58" s="161">
        <f>'L3'!K30</f>
        <v>0</v>
      </c>
      <c r="H58" s="161">
        <f>'L3'!L30</f>
        <v>0</v>
      </c>
      <c r="I58" s="161">
        <f>'L3'!M30</f>
        <v>0</v>
      </c>
      <c r="J58" s="161">
        <f>'L3'!N30</f>
        <v>25</v>
      </c>
      <c r="K58" s="161">
        <f>'L3'!P30</f>
        <v>0</v>
      </c>
      <c r="L58" s="161">
        <f>'L3'!Q30</f>
        <v>0</v>
      </c>
      <c r="M58" s="161" t="str">
        <f>'L3'!R30</f>
        <v>1</v>
      </c>
      <c r="N58" s="161">
        <f>'L3'!S30</f>
        <v>0</v>
      </c>
      <c r="O58" s="164">
        <f>'L3'!T30</f>
        <v>0</v>
      </c>
      <c r="P58" s="164">
        <f>'L3'!U30</f>
        <v>0</v>
      </c>
      <c r="Q58" s="165">
        <f>'L3'!W30</f>
        <v>0</v>
      </c>
      <c r="R58" s="165">
        <f>'L3'!X30</f>
        <v>0</v>
      </c>
      <c r="S58" s="165">
        <f>'L3'!AB30</f>
        <v>0</v>
      </c>
      <c r="T58" s="165">
        <f>'L3'!AC30</f>
        <v>0</v>
      </c>
      <c r="U58" s="165">
        <f>'L3'!AD30</f>
        <v>0</v>
      </c>
      <c r="V58" s="165">
        <f>'L3'!AE30</f>
        <v>7.8461538461538458</v>
      </c>
      <c r="W58" s="165">
        <f>'L3'!AF30</f>
        <v>0</v>
      </c>
      <c r="X58" s="165">
        <f>'L3'!AG30</f>
        <v>196.15384615384613</v>
      </c>
      <c r="Y58" s="165">
        <f>'L3'!AH30</f>
        <v>203.99999999999997</v>
      </c>
      <c r="Z58" s="165"/>
      <c r="AA58" s="165"/>
      <c r="AB58" s="165">
        <f>'L3'!AL30</f>
        <v>10</v>
      </c>
      <c r="AC58" s="165">
        <f>'L3'!AR30</f>
        <v>14.423076923076922</v>
      </c>
      <c r="AD58" s="165">
        <f>'L3'!AX30</f>
        <v>228.42307692307691</v>
      </c>
      <c r="AE58" s="163">
        <f>'L3'!BE30</f>
        <v>6</v>
      </c>
      <c r="AF58" s="166">
        <f>'L3'!BH30</f>
        <v>32</v>
      </c>
      <c r="AG58" s="166">
        <f>'L3'!BW30</f>
        <v>0</v>
      </c>
      <c r="AH58" s="166">
        <f>'L3'!BX30</f>
        <v>13</v>
      </c>
      <c r="AI58" s="166">
        <f>'L3'!BY30</f>
        <v>0</v>
      </c>
      <c r="AJ58" s="166">
        <f>'L3'!BV30</f>
        <v>0</v>
      </c>
      <c r="AK58" s="166">
        <f>'L3'!BZ30</f>
        <v>102</v>
      </c>
      <c r="AL58" s="166">
        <f>'L3'!CA30</f>
        <v>0</v>
      </c>
      <c r="AM58" s="166">
        <f>'L3'!CB30</f>
        <v>5.58</v>
      </c>
      <c r="AN58" s="166">
        <f>'L3'!CC30</f>
        <v>1</v>
      </c>
      <c r="AO58" s="166">
        <f>'L3'!CD30</f>
        <v>170.84</v>
      </c>
      <c r="AP58" s="161">
        <f>'L3'!CE30</f>
        <v>170</v>
      </c>
      <c r="AQ58" s="167">
        <f>'L3'!CF30</f>
        <v>3400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218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'L3'!A31</f>
        <v>20</v>
      </c>
      <c r="B61" s="161" t="str">
        <f>'L3'!B31</f>
        <v>ID1641</v>
      </c>
      <c r="C61" s="187" t="str">
        <f>'L3'!D31</f>
        <v>ម៉ូវ សុខហៀង</v>
      </c>
      <c r="D61" s="162">
        <f>'L3'!H31</f>
        <v>45045</v>
      </c>
      <c r="E61" s="163">
        <f>'L3'!I31</f>
        <v>204</v>
      </c>
      <c r="F61" s="163">
        <f>'L3'!J31</f>
        <v>26</v>
      </c>
      <c r="G61" s="161">
        <f>'L3'!K31</f>
        <v>0</v>
      </c>
      <c r="H61" s="161">
        <f>'L3'!L31</f>
        <v>0</v>
      </c>
      <c r="I61" s="161">
        <f>'L3'!M31</f>
        <v>0</v>
      </c>
      <c r="J61" s="161">
        <f>'L3'!N31</f>
        <v>24</v>
      </c>
      <c r="K61" s="161">
        <f>'L3'!P31</f>
        <v>0</v>
      </c>
      <c r="L61" s="161">
        <f>'L3'!Q31</f>
        <v>0</v>
      </c>
      <c r="M61" s="161" t="str">
        <f>'L3'!R31</f>
        <v>2</v>
      </c>
      <c r="N61" s="161">
        <f>'L3'!S31</f>
        <v>0</v>
      </c>
      <c r="O61" s="164">
        <f>'L3'!T31</f>
        <v>0</v>
      </c>
      <c r="P61" s="164">
        <f>'L3'!U31</f>
        <v>0</v>
      </c>
      <c r="Q61" s="165">
        <f>'L3'!W31</f>
        <v>0</v>
      </c>
      <c r="R61" s="165">
        <f>'L3'!X31</f>
        <v>0</v>
      </c>
      <c r="S61" s="165">
        <f>'L3'!AB31</f>
        <v>0</v>
      </c>
      <c r="T61" s="165">
        <f>'L3'!AC31</f>
        <v>0</v>
      </c>
      <c r="U61" s="165">
        <f>'L3'!AD31</f>
        <v>0</v>
      </c>
      <c r="V61" s="165">
        <f>'L3'!AE31</f>
        <v>15.692307692307692</v>
      </c>
      <c r="W61" s="165">
        <f>'L3'!AF31</f>
        <v>0</v>
      </c>
      <c r="X61" s="165">
        <f>'L3'!AG31</f>
        <v>188.30769230769229</v>
      </c>
      <c r="Y61" s="165">
        <f>'L3'!AH31</f>
        <v>203.99999999999997</v>
      </c>
      <c r="Z61" s="165"/>
      <c r="AA61" s="165"/>
      <c r="AB61" s="165">
        <f>'L3'!AL31</f>
        <v>10</v>
      </c>
      <c r="AC61" s="165">
        <f>'L3'!AR31</f>
        <v>13.846153846153845</v>
      </c>
      <c r="AD61" s="165">
        <f>'L3'!AX31</f>
        <v>227.84615384615381</v>
      </c>
      <c r="AE61" s="163">
        <f>'L3'!BE31</f>
        <v>6</v>
      </c>
      <c r="AF61" s="166">
        <f>'L3'!BH31</f>
        <v>87</v>
      </c>
      <c r="AG61" s="166">
        <f>'L3'!BW31</f>
        <v>0</v>
      </c>
      <c r="AH61" s="166">
        <f>'L3'!BX31</f>
        <v>12.5</v>
      </c>
      <c r="AI61" s="166">
        <f>'L3'!BY31</f>
        <v>0</v>
      </c>
      <c r="AJ61" s="166">
        <f>'L3'!BV31</f>
        <v>0</v>
      </c>
      <c r="AK61" s="166">
        <f>'L3'!BZ31</f>
        <v>145.5</v>
      </c>
      <c r="AL61" s="166">
        <f>'L3'!CA31</f>
        <v>0</v>
      </c>
      <c r="AM61" s="166">
        <f>'L3'!CB31</f>
        <v>5.83</v>
      </c>
      <c r="AN61" s="166">
        <f>'L3'!CC31</f>
        <v>1</v>
      </c>
      <c r="AO61" s="166">
        <f>'L3'!CD31</f>
        <v>181.02</v>
      </c>
      <c r="AP61" s="161">
        <f>'L3'!CE31</f>
        <v>181</v>
      </c>
      <c r="AQ61" s="167">
        <f>'L3'!CF31</f>
        <v>100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218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'L3'!A32</f>
        <v>21</v>
      </c>
      <c r="B64" s="161" t="str">
        <f>'L3'!B32</f>
        <v>ID1647</v>
      </c>
      <c r="C64" s="187" t="str">
        <f>'L3'!D32</f>
        <v>ឆន រ៉ី</v>
      </c>
      <c r="D64" s="162">
        <f>'L3'!H32</f>
        <v>45045</v>
      </c>
      <c r="E64" s="163">
        <f>'L3'!I32</f>
        <v>204</v>
      </c>
      <c r="F64" s="163">
        <f>'L3'!J32</f>
        <v>26</v>
      </c>
      <c r="G64" s="161">
        <f>'L3'!K32</f>
        <v>0</v>
      </c>
      <c r="H64" s="161">
        <f>'L3'!L32</f>
        <v>0</v>
      </c>
      <c r="I64" s="161">
        <f>'L3'!M32</f>
        <v>0</v>
      </c>
      <c r="J64" s="161">
        <f>'L3'!N32</f>
        <v>26</v>
      </c>
      <c r="K64" s="161">
        <f>'L3'!P32</f>
        <v>0</v>
      </c>
      <c r="L64" s="161">
        <f>'L3'!Q32</f>
        <v>0</v>
      </c>
      <c r="M64" s="161">
        <f>'L3'!R32</f>
        <v>0</v>
      </c>
      <c r="N64" s="161">
        <f>'L3'!S32</f>
        <v>0</v>
      </c>
      <c r="O64" s="164">
        <f>'L3'!T32</f>
        <v>0</v>
      </c>
      <c r="P64" s="164">
        <f>'L3'!U32</f>
        <v>0</v>
      </c>
      <c r="Q64" s="165">
        <f>'L3'!W32</f>
        <v>0</v>
      </c>
      <c r="R64" s="165">
        <f>'L3'!X32</f>
        <v>0</v>
      </c>
      <c r="S64" s="165">
        <f>'L3'!AB32</f>
        <v>0</v>
      </c>
      <c r="T64" s="165">
        <f>'L3'!AC32</f>
        <v>0</v>
      </c>
      <c r="U64" s="165">
        <f>'L3'!AD32</f>
        <v>0</v>
      </c>
      <c r="V64" s="165">
        <f>'L3'!AE32</f>
        <v>0</v>
      </c>
      <c r="W64" s="165">
        <f>'L3'!AF32</f>
        <v>0</v>
      </c>
      <c r="X64" s="165">
        <f>'L3'!AG32</f>
        <v>204</v>
      </c>
      <c r="Y64" s="165">
        <f>'L3'!AH32</f>
        <v>204</v>
      </c>
      <c r="Z64" s="165"/>
      <c r="AA64" s="165"/>
      <c r="AB64" s="165">
        <f>'L3'!AL32</f>
        <v>10</v>
      </c>
      <c r="AC64" s="165">
        <f>'L3'!AR32</f>
        <v>14.999999999999998</v>
      </c>
      <c r="AD64" s="165">
        <f>'L3'!AX32</f>
        <v>229</v>
      </c>
      <c r="AE64" s="163">
        <f>'L3'!BE32</f>
        <v>6</v>
      </c>
      <c r="AF64" s="166">
        <f>'L3'!BH32</f>
        <v>24</v>
      </c>
      <c r="AG64" s="166">
        <f>'L3'!BW32</f>
        <v>0</v>
      </c>
      <c r="AH64" s="166">
        <f>'L3'!BX32</f>
        <v>13.5</v>
      </c>
      <c r="AI64" s="166">
        <f>'L3'!BY32</f>
        <v>0</v>
      </c>
      <c r="AJ64" s="166">
        <f>'L3'!BV32</f>
        <v>0</v>
      </c>
      <c r="AK64" s="166">
        <f>'L3'!BZ32</f>
        <v>102</v>
      </c>
      <c r="AL64" s="166">
        <f>'L3'!CA32</f>
        <v>0</v>
      </c>
      <c r="AM64" s="166">
        <f>'L3'!CB32</f>
        <v>5.45</v>
      </c>
      <c r="AN64" s="166">
        <f>'L3'!CC32</f>
        <v>1</v>
      </c>
      <c r="AO64" s="166">
        <f>'L3'!CD32</f>
        <v>164.05</v>
      </c>
      <c r="AP64" s="161">
        <f>'L3'!CE32</f>
        <v>164</v>
      </c>
      <c r="AQ64" s="167">
        <f>'L3'!CF32</f>
        <v>200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218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'L3'!A33</f>
        <v>22</v>
      </c>
      <c r="B67" s="161" t="str">
        <f>'L3'!B33</f>
        <v>ID1649</v>
      </c>
      <c r="C67" s="187" t="str">
        <f>'L3'!D33</f>
        <v>ទូច សារី</v>
      </c>
      <c r="D67" s="162">
        <f>'L3'!H33</f>
        <v>45045</v>
      </c>
      <c r="E67" s="163">
        <f>'L3'!I33</f>
        <v>204</v>
      </c>
      <c r="F67" s="163">
        <f>'L3'!J33</f>
        <v>26</v>
      </c>
      <c r="G67" s="161">
        <f>'L3'!K33</f>
        <v>0</v>
      </c>
      <c r="H67" s="161">
        <f>'L3'!L33</f>
        <v>0</v>
      </c>
      <c r="I67" s="161">
        <f>'L3'!M33</f>
        <v>0</v>
      </c>
      <c r="J67" s="161">
        <f>'L3'!N33</f>
        <v>26</v>
      </c>
      <c r="K67" s="161">
        <f>'L3'!P33</f>
        <v>0</v>
      </c>
      <c r="L67" s="161">
        <f>'L3'!Q33</f>
        <v>0</v>
      </c>
      <c r="M67" s="161">
        <f>'L3'!R33</f>
        <v>0</v>
      </c>
      <c r="N67" s="161">
        <f>'L3'!S33</f>
        <v>0</v>
      </c>
      <c r="O67" s="164">
        <f>'L3'!T33</f>
        <v>0</v>
      </c>
      <c r="P67" s="164">
        <f>'L3'!U33</f>
        <v>0</v>
      </c>
      <c r="Q67" s="165">
        <f>'L3'!W33</f>
        <v>0</v>
      </c>
      <c r="R67" s="165">
        <f>'L3'!X33</f>
        <v>0</v>
      </c>
      <c r="S67" s="165">
        <f>'L3'!AB33</f>
        <v>0</v>
      </c>
      <c r="T67" s="165">
        <f>'L3'!AC33</f>
        <v>0</v>
      </c>
      <c r="U67" s="165">
        <f>'L3'!AD33</f>
        <v>0</v>
      </c>
      <c r="V67" s="165">
        <f>'L3'!AE33</f>
        <v>0</v>
      </c>
      <c r="W67" s="165">
        <f>'L3'!AF33</f>
        <v>0</v>
      </c>
      <c r="X67" s="165">
        <f>'L3'!AG33</f>
        <v>204</v>
      </c>
      <c r="Y67" s="165">
        <f>'L3'!AH33</f>
        <v>204</v>
      </c>
      <c r="Z67" s="165"/>
      <c r="AA67" s="165"/>
      <c r="AB67" s="165">
        <f>'L3'!AL33</f>
        <v>10</v>
      </c>
      <c r="AC67" s="165">
        <f>'L3'!AR33</f>
        <v>14.999999999999998</v>
      </c>
      <c r="AD67" s="165">
        <f>'L3'!AX33</f>
        <v>229</v>
      </c>
      <c r="AE67" s="163">
        <f>'L3'!BE33</f>
        <v>6</v>
      </c>
      <c r="AF67" s="166">
        <f>'L3'!BH33</f>
        <v>32</v>
      </c>
      <c r="AG67" s="166">
        <f>'L3'!BW33</f>
        <v>0</v>
      </c>
      <c r="AH67" s="166">
        <f>'L3'!BX33</f>
        <v>13.5</v>
      </c>
      <c r="AI67" s="166">
        <f>'L3'!BY33</f>
        <v>0</v>
      </c>
      <c r="AJ67" s="166">
        <f>'L3'!BV33</f>
        <v>0</v>
      </c>
      <c r="AK67" s="166">
        <f>'L3'!BZ33</f>
        <v>102</v>
      </c>
      <c r="AL67" s="166">
        <f>'L3'!CA33</f>
        <v>0</v>
      </c>
      <c r="AM67" s="166">
        <f>'L3'!CB33</f>
        <v>5.68</v>
      </c>
      <c r="AN67" s="166">
        <f>'L3'!CC33</f>
        <v>1</v>
      </c>
      <c r="AO67" s="166">
        <f>'L3'!CD33</f>
        <v>171.82</v>
      </c>
      <c r="AP67" s="161">
        <f>'L3'!CE33</f>
        <v>171</v>
      </c>
      <c r="AQ67" s="167">
        <f>'L3'!CF33</f>
        <v>3300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218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'L3'!A34</f>
        <v>23</v>
      </c>
      <c r="B70" s="161" t="str">
        <f>'L3'!B34</f>
        <v>ID1713</v>
      </c>
      <c r="C70" s="187" t="str">
        <f>'L3'!D34</f>
        <v>វ៉ាន ភា</v>
      </c>
      <c r="D70" s="162">
        <f>'L3'!H34</f>
        <v>45154</v>
      </c>
      <c r="E70" s="163">
        <f>'L3'!I34</f>
        <v>204</v>
      </c>
      <c r="F70" s="163">
        <f>'L3'!J34</f>
        <v>26</v>
      </c>
      <c r="G70" s="161">
        <f>'L3'!K34</f>
        <v>0</v>
      </c>
      <c r="H70" s="161">
        <f>'L3'!L34</f>
        <v>0</v>
      </c>
      <c r="I70" s="161">
        <f>'L3'!M34</f>
        <v>0</v>
      </c>
      <c r="J70" s="161">
        <f>'L3'!N34</f>
        <v>26</v>
      </c>
      <c r="K70" s="161">
        <f>'L3'!P34</f>
        <v>0</v>
      </c>
      <c r="L70" s="161">
        <f>'L3'!Q34</f>
        <v>0</v>
      </c>
      <c r="M70" s="161">
        <f>'L3'!R34</f>
        <v>0</v>
      </c>
      <c r="N70" s="161">
        <f>'L3'!S34</f>
        <v>0</v>
      </c>
      <c r="O70" s="164">
        <f>'L3'!T34</f>
        <v>0</v>
      </c>
      <c r="P70" s="164">
        <f>'L3'!U34</f>
        <v>0</v>
      </c>
      <c r="Q70" s="165">
        <f>'L3'!W34</f>
        <v>0</v>
      </c>
      <c r="R70" s="165">
        <f>'L3'!X34</f>
        <v>0</v>
      </c>
      <c r="S70" s="165">
        <f>'L3'!AB34</f>
        <v>0</v>
      </c>
      <c r="T70" s="165">
        <f>'L3'!AC34</f>
        <v>0</v>
      </c>
      <c r="U70" s="165">
        <f>'L3'!AD34</f>
        <v>0</v>
      </c>
      <c r="V70" s="165">
        <f>'L3'!AE34</f>
        <v>0</v>
      </c>
      <c r="W70" s="165">
        <f>'L3'!AF34</f>
        <v>0</v>
      </c>
      <c r="X70" s="165">
        <f>'L3'!AG34</f>
        <v>204</v>
      </c>
      <c r="Y70" s="165">
        <f>'L3'!AH34</f>
        <v>204</v>
      </c>
      <c r="Z70" s="165"/>
      <c r="AA70" s="165"/>
      <c r="AB70" s="165">
        <f>'L3'!AL34</f>
        <v>10</v>
      </c>
      <c r="AC70" s="165">
        <f>'L3'!AR34</f>
        <v>14.999999999999998</v>
      </c>
      <c r="AD70" s="165">
        <f>'L3'!AX34</f>
        <v>229</v>
      </c>
      <c r="AE70" s="163">
        <f>'L3'!BE34</f>
        <v>3</v>
      </c>
      <c r="AF70" s="166">
        <f>'L3'!BH34</f>
        <v>32</v>
      </c>
      <c r="AG70" s="166">
        <f>'L3'!BW34</f>
        <v>33.875999999999998</v>
      </c>
      <c r="AH70" s="166">
        <f>'L3'!BX34</f>
        <v>13.5</v>
      </c>
      <c r="AI70" s="166">
        <f>'L3'!BY34</f>
        <v>0</v>
      </c>
      <c r="AJ70" s="166">
        <f>'L3'!BV34</f>
        <v>0</v>
      </c>
      <c r="AK70" s="166">
        <f>'L3'!BZ34</f>
        <v>102</v>
      </c>
      <c r="AL70" s="166">
        <f>'L3'!CA34</f>
        <v>0</v>
      </c>
      <c r="AM70" s="166">
        <f>'L3'!CB34</f>
        <v>5.83</v>
      </c>
      <c r="AN70" s="166">
        <f>'L3'!CC34</f>
        <v>1</v>
      </c>
      <c r="AO70" s="166">
        <f>'L3'!CD34</f>
        <v>202.55</v>
      </c>
      <c r="AP70" s="161">
        <f>'L3'!CE34</f>
        <v>202</v>
      </c>
      <c r="AQ70" s="167">
        <f>'L3'!CF34</f>
        <v>2200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218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'L3'!A35</f>
        <v>24</v>
      </c>
      <c r="B73" s="161" t="str">
        <f>'L3'!B35</f>
        <v>ID1715</v>
      </c>
      <c r="C73" s="187" t="str">
        <f>'L3'!D35</f>
        <v>មន ម៉េង</v>
      </c>
      <c r="D73" s="162">
        <f>'L3'!H35</f>
        <v>45154</v>
      </c>
      <c r="E73" s="163">
        <f>'L3'!I35</f>
        <v>204</v>
      </c>
      <c r="F73" s="163">
        <f>'L3'!J35</f>
        <v>26</v>
      </c>
      <c r="G73" s="161">
        <f>'L3'!K35</f>
        <v>0.5</v>
      </c>
      <c r="H73" s="161">
        <f>'L3'!L35</f>
        <v>0</v>
      </c>
      <c r="I73" s="161">
        <f>'L3'!M35</f>
        <v>0</v>
      </c>
      <c r="J73" s="161">
        <f>'L3'!N35</f>
        <v>22.5</v>
      </c>
      <c r="K73" s="161">
        <f>'L3'!P35</f>
        <v>0</v>
      </c>
      <c r="L73" s="161">
        <f>'L3'!Q35</f>
        <v>0</v>
      </c>
      <c r="M73" s="161" t="str">
        <f>'L3'!R35</f>
        <v>3</v>
      </c>
      <c r="N73" s="161">
        <f>'L3'!S35</f>
        <v>0</v>
      </c>
      <c r="O73" s="164">
        <f>'L3'!T35</f>
        <v>0</v>
      </c>
      <c r="P73" s="164">
        <f>'L3'!U35</f>
        <v>0</v>
      </c>
      <c r="Q73" s="165">
        <f>'L3'!W35</f>
        <v>0</v>
      </c>
      <c r="R73" s="165">
        <f>'L3'!X35</f>
        <v>0</v>
      </c>
      <c r="S73" s="165">
        <f>'L3'!AB35</f>
        <v>0</v>
      </c>
      <c r="T73" s="165">
        <f>'L3'!AC35</f>
        <v>0</v>
      </c>
      <c r="U73" s="165">
        <f>'L3'!AD35</f>
        <v>0</v>
      </c>
      <c r="V73" s="165">
        <f>'L3'!AE35</f>
        <v>23.538461538461537</v>
      </c>
      <c r="W73" s="165">
        <f>'L3'!AF35</f>
        <v>0</v>
      </c>
      <c r="X73" s="165">
        <f>'L3'!AG35</f>
        <v>176.53846153846152</v>
      </c>
      <c r="Y73" s="165">
        <f>'L3'!AH35</f>
        <v>200.07692307692307</v>
      </c>
      <c r="Z73" s="165"/>
      <c r="AA73" s="165"/>
      <c r="AB73" s="165">
        <f>'L3'!AL35</f>
        <v>10</v>
      </c>
      <c r="AC73" s="165">
        <f>'L3'!AR35</f>
        <v>12.98076923076923</v>
      </c>
      <c r="AD73" s="165">
        <f>'L3'!AX35</f>
        <v>223.05769230769229</v>
      </c>
      <c r="AE73" s="163">
        <f>'L3'!BE35</f>
        <v>3</v>
      </c>
      <c r="AF73" s="166">
        <f>'L3'!BH35</f>
        <v>0</v>
      </c>
      <c r="AG73" s="166">
        <f>'L3'!BW35</f>
        <v>34.665500000000002</v>
      </c>
      <c r="AH73" s="166">
        <f>'L3'!BX35</f>
        <v>11.75</v>
      </c>
      <c r="AI73" s="166">
        <f>'L3'!BY35</f>
        <v>0</v>
      </c>
      <c r="AJ73" s="166">
        <f>'L3'!BV35</f>
        <v>0</v>
      </c>
      <c r="AK73" s="166">
        <f>'L3'!BZ35</f>
        <v>98.08</v>
      </c>
      <c r="AL73" s="166">
        <f>'L3'!CA35</f>
        <v>0</v>
      </c>
      <c r="AM73" s="166">
        <f>'L3'!CB35</f>
        <v>5.44</v>
      </c>
      <c r="AN73" s="166">
        <f>'L3'!CC35</f>
        <v>1</v>
      </c>
      <c r="AO73" s="166">
        <f>'L3'!CD35</f>
        <v>167.95</v>
      </c>
      <c r="AP73" s="161">
        <f>'L3'!CE35</f>
        <v>167</v>
      </c>
      <c r="AQ73" s="167">
        <f>'L3'!CF35</f>
        <v>3800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218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'L3'!A36</f>
        <v>25</v>
      </c>
      <c r="B76" s="161" t="str">
        <f>'L3'!B36</f>
        <v>ID1730</v>
      </c>
      <c r="C76" s="187" t="str">
        <f>'L3'!D36</f>
        <v>ឈួន ស្រីមុំ</v>
      </c>
      <c r="D76" s="162">
        <f>'L3'!H36</f>
        <v>45201</v>
      </c>
      <c r="E76" s="163">
        <f>'L3'!I36</f>
        <v>204</v>
      </c>
      <c r="F76" s="163">
        <f>'L3'!J36</f>
        <v>26</v>
      </c>
      <c r="G76" s="161">
        <f>'L3'!K36</f>
        <v>1</v>
      </c>
      <c r="H76" s="161">
        <f>'L3'!L36</f>
        <v>0</v>
      </c>
      <c r="I76" s="161">
        <f>'L3'!M36</f>
        <v>0</v>
      </c>
      <c r="J76" s="161">
        <f>'L3'!N36</f>
        <v>25</v>
      </c>
      <c r="K76" s="161">
        <f>'L3'!P36</f>
        <v>0</v>
      </c>
      <c r="L76" s="161">
        <f>'L3'!Q36</f>
        <v>0</v>
      </c>
      <c r="M76" s="161">
        <f>'L3'!R36</f>
        <v>0</v>
      </c>
      <c r="N76" s="161">
        <f>'L3'!S36</f>
        <v>0</v>
      </c>
      <c r="O76" s="164">
        <f>'L3'!T36</f>
        <v>0</v>
      </c>
      <c r="P76" s="164">
        <f>'L3'!U36</f>
        <v>0</v>
      </c>
      <c r="Q76" s="165">
        <f>'L3'!W36</f>
        <v>0</v>
      </c>
      <c r="R76" s="165">
        <f>'L3'!X36</f>
        <v>0</v>
      </c>
      <c r="S76" s="165">
        <f>'L3'!AB36</f>
        <v>0</v>
      </c>
      <c r="T76" s="165">
        <f>'L3'!AC36</f>
        <v>0</v>
      </c>
      <c r="U76" s="165">
        <f>'L3'!AD36</f>
        <v>0</v>
      </c>
      <c r="V76" s="165">
        <f>'L3'!AE36</f>
        <v>0</v>
      </c>
      <c r="W76" s="165">
        <f>'L3'!AF36</f>
        <v>0</v>
      </c>
      <c r="X76" s="165">
        <f>'L3'!AG36</f>
        <v>196.15384615384613</v>
      </c>
      <c r="Y76" s="165">
        <f>'L3'!AH36</f>
        <v>196.15384615384613</v>
      </c>
      <c r="Z76" s="165"/>
      <c r="AA76" s="165"/>
      <c r="AB76" s="165">
        <f>'L3'!AL36</f>
        <v>10</v>
      </c>
      <c r="AC76" s="165">
        <f>'L3'!AR36</f>
        <v>14.423076923076922</v>
      </c>
      <c r="AD76" s="165">
        <f>'L3'!AX36</f>
        <v>220.57692307692307</v>
      </c>
      <c r="AE76" s="163">
        <f>'L3'!BE36</f>
        <v>3</v>
      </c>
      <c r="AF76" s="166">
        <f>'L3'!BH36</f>
        <v>32</v>
      </c>
      <c r="AG76" s="166">
        <f>'L3'!BW36</f>
        <v>0</v>
      </c>
      <c r="AH76" s="166">
        <f>'L3'!BX36</f>
        <v>13</v>
      </c>
      <c r="AI76" s="166">
        <f>'L3'!BY36</f>
        <v>0</v>
      </c>
      <c r="AJ76" s="166">
        <f>'L3'!BV36</f>
        <v>0</v>
      </c>
      <c r="AK76" s="166">
        <f>'L3'!BZ36</f>
        <v>94.15</v>
      </c>
      <c r="AL76" s="166">
        <f>'L3'!CA36</f>
        <v>0</v>
      </c>
      <c r="AM76" s="166">
        <f>'L3'!CB36</f>
        <v>5.39</v>
      </c>
      <c r="AN76" s="166">
        <f>'L3'!CC36</f>
        <v>1</v>
      </c>
      <c r="AO76" s="166">
        <f>'L3'!CD36</f>
        <v>168.04</v>
      </c>
      <c r="AP76" s="161">
        <f>'L3'!CE36</f>
        <v>168</v>
      </c>
      <c r="AQ76" s="167">
        <f>'L3'!CF36</f>
        <v>200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218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'L3'!A37</f>
        <v>26</v>
      </c>
      <c r="B79" s="161" t="str">
        <f>'L3'!B37</f>
        <v>ID1750</v>
      </c>
      <c r="C79" s="187" t="str">
        <f>'L3'!D37</f>
        <v>បឿន ស្រីណែត</v>
      </c>
      <c r="D79" s="162">
        <f>'L3'!H37</f>
        <v>45231</v>
      </c>
      <c r="E79" s="163">
        <f>'L3'!I37</f>
        <v>204</v>
      </c>
      <c r="F79" s="163">
        <f>'L3'!J37</f>
        <v>26</v>
      </c>
      <c r="G79" s="161">
        <f>'L3'!K37</f>
        <v>0</v>
      </c>
      <c r="H79" s="161">
        <f>'L3'!L37</f>
        <v>0</v>
      </c>
      <c r="I79" s="161">
        <f>'L3'!M37</f>
        <v>0</v>
      </c>
      <c r="J79" s="161">
        <f>'L3'!N37</f>
        <v>26</v>
      </c>
      <c r="K79" s="161">
        <f>'L3'!P37</f>
        <v>0</v>
      </c>
      <c r="L79" s="161">
        <f>'L3'!Q37</f>
        <v>0</v>
      </c>
      <c r="M79" s="161">
        <f>'L3'!R37</f>
        <v>0</v>
      </c>
      <c r="N79" s="161">
        <f>'L3'!S37</f>
        <v>0</v>
      </c>
      <c r="O79" s="164">
        <f>'L3'!T37</f>
        <v>0</v>
      </c>
      <c r="P79" s="164">
        <f>'L3'!U37</f>
        <v>0</v>
      </c>
      <c r="Q79" s="165">
        <f>'L3'!W37</f>
        <v>0</v>
      </c>
      <c r="R79" s="165">
        <f>'L3'!X37</f>
        <v>0</v>
      </c>
      <c r="S79" s="165">
        <f>'L3'!AB37</f>
        <v>0</v>
      </c>
      <c r="T79" s="165">
        <f>'L3'!AC37</f>
        <v>0</v>
      </c>
      <c r="U79" s="165">
        <f>'L3'!AD37</f>
        <v>0</v>
      </c>
      <c r="V79" s="165">
        <f>'L3'!AE37</f>
        <v>0</v>
      </c>
      <c r="W79" s="165">
        <f>'L3'!AF37</f>
        <v>0</v>
      </c>
      <c r="X79" s="165">
        <f>'L3'!AG37</f>
        <v>204</v>
      </c>
      <c r="Y79" s="165">
        <f>'L3'!AH37</f>
        <v>204</v>
      </c>
      <c r="Z79" s="165"/>
      <c r="AA79" s="165"/>
      <c r="AB79" s="165">
        <f>'L3'!AL37</f>
        <v>10</v>
      </c>
      <c r="AC79" s="165">
        <f>'L3'!AR37</f>
        <v>14.999999999999998</v>
      </c>
      <c r="AD79" s="165">
        <f>'L3'!AX37</f>
        <v>229</v>
      </c>
      <c r="AE79" s="163">
        <f>'L3'!BE37</f>
        <v>3</v>
      </c>
      <c r="AF79" s="166">
        <f>'L3'!BH37</f>
        <v>0</v>
      </c>
      <c r="AG79" s="166">
        <f>'L3'!BW37</f>
        <v>0</v>
      </c>
      <c r="AH79" s="166">
        <f>'L3'!BX37</f>
        <v>13.5</v>
      </c>
      <c r="AI79" s="166">
        <f>'L3'!BY37</f>
        <v>0</v>
      </c>
      <c r="AJ79" s="166">
        <f>'L3'!BV37</f>
        <v>0</v>
      </c>
      <c r="AK79" s="166">
        <f>'L3'!BZ37</f>
        <v>102</v>
      </c>
      <c r="AL79" s="166">
        <f>'L3'!CA37</f>
        <v>0</v>
      </c>
      <c r="AM79" s="166">
        <f>'L3'!CB37</f>
        <v>4.91</v>
      </c>
      <c r="AN79" s="166">
        <f>'L3'!CC37</f>
        <v>1</v>
      </c>
      <c r="AO79" s="166">
        <f>'L3'!CD37</f>
        <v>137.59</v>
      </c>
      <c r="AP79" s="161">
        <f>'L3'!CE37</f>
        <v>137</v>
      </c>
      <c r="AQ79" s="167">
        <f>'L3'!CF37</f>
        <v>2400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218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'L3'!A38</f>
        <v>27</v>
      </c>
      <c r="B82" s="161" t="str">
        <f>'L3'!B38</f>
        <v>ID1774</v>
      </c>
      <c r="C82" s="187" t="str">
        <f>'L3'!D38</f>
        <v>ងួន​ ស្រីភី</v>
      </c>
      <c r="D82" s="162">
        <f>'L3'!H38</f>
        <v>45293</v>
      </c>
      <c r="E82" s="163">
        <f>'L3'!I38</f>
        <v>204</v>
      </c>
      <c r="F82" s="163">
        <f>'L3'!J38</f>
        <v>26</v>
      </c>
      <c r="G82" s="161">
        <f>'L3'!K38</f>
        <v>0</v>
      </c>
      <c r="H82" s="161">
        <f>'L3'!L38</f>
        <v>0</v>
      </c>
      <c r="I82" s="161">
        <f>'L3'!M38</f>
        <v>0</v>
      </c>
      <c r="J82" s="161">
        <f>'L3'!N38</f>
        <v>26</v>
      </c>
      <c r="K82" s="161">
        <f>'L3'!P38</f>
        <v>0</v>
      </c>
      <c r="L82" s="161">
        <f>'L3'!Q38</f>
        <v>0</v>
      </c>
      <c r="M82" s="161">
        <f>'L3'!R38</f>
        <v>0</v>
      </c>
      <c r="N82" s="161">
        <f>'L3'!S38</f>
        <v>0</v>
      </c>
      <c r="O82" s="164">
        <f>'L3'!T38</f>
        <v>0</v>
      </c>
      <c r="P82" s="164">
        <f>'L3'!U38</f>
        <v>0</v>
      </c>
      <c r="Q82" s="165">
        <f>'L3'!W38</f>
        <v>0</v>
      </c>
      <c r="R82" s="165">
        <f>'L3'!X38</f>
        <v>0</v>
      </c>
      <c r="S82" s="165">
        <f>'L3'!AB38</f>
        <v>0</v>
      </c>
      <c r="T82" s="165">
        <f>'L3'!AC38</f>
        <v>0</v>
      </c>
      <c r="U82" s="165">
        <f>'L3'!AD38</f>
        <v>0</v>
      </c>
      <c r="V82" s="165">
        <f>'L3'!AE38</f>
        <v>0</v>
      </c>
      <c r="W82" s="165">
        <f>'L3'!AF38</f>
        <v>0</v>
      </c>
      <c r="X82" s="165">
        <f>'L3'!AG38</f>
        <v>204</v>
      </c>
      <c r="Y82" s="165">
        <f>'L3'!AH38</f>
        <v>204</v>
      </c>
      <c r="Z82" s="165"/>
      <c r="AA82" s="165"/>
      <c r="AB82" s="165">
        <f>'L3'!AL38</f>
        <v>10</v>
      </c>
      <c r="AC82" s="165">
        <f>'L3'!AR38</f>
        <v>14.999999999999998</v>
      </c>
      <c r="AD82" s="165">
        <f>'L3'!AX38</f>
        <v>229</v>
      </c>
      <c r="AE82" s="163">
        <f>'L3'!BE38</f>
        <v>3</v>
      </c>
      <c r="AF82" s="166">
        <f>'L3'!BH38</f>
        <v>24</v>
      </c>
      <c r="AG82" s="166">
        <f>'L3'!BW38</f>
        <v>0</v>
      </c>
      <c r="AH82" s="166">
        <f>'L3'!BX38</f>
        <v>13.5</v>
      </c>
      <c r="AI82" s="166">
        <f>'L3'!BY38</f>
        <v>0</v>
      </c>
      <c r="AJ82" s="166">
        <f>'L3'!BV38</f>
        <v>0</v>
      </c>
      <c r="AK82" s="166">
        <f>'L3'!BZ38</f>
        <v>102</v>
      </c>
      <c r="AL82" s="166">
        <f>'L3'!CA38</f>
        <v>0</v>
      </c>
      <c r="AM82" s="166">
        <f>'L3'!CB38</f>
        <v>5.39</v>
      </c>
      <c r="AN82" s="166">
        <f>'L3'!CC38</f>
        <v>1</v>
      </c>
      <c r="AO82" s="166">
        <f>'L3'!CD38</f>
        <v>161.11000000000001</v>
      </c>
      <c r="AP82" s="161">
        <f>'L3'!CE38</f>
        <v>161</v>
      </c>
      <c r="AQ82" s="167">
        <f>'L3'!CF38</f>
        <v>400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218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'L3'!A39</f>
        <v>28</v>
      </c>
      <c r="B85" s="161" t="str">
        <f>'L3'!B39</f>
        <v>ID1775</v>
      </c>
      <c r="C85" s="187" t="str">
        <f>'L3'!D39</f>
        <v>ស្រី នីសា</v>
      </c>
      <c r="D85" s="162">
        <f>'L3'!H39</f>
        <v>45293</v>
      </c>
      <c r="E85" s="163">
        <f>'L3'!I39</f>
        <v>204</v>
      </c>
      <c r="F85" s="163">
        <f>'L3'!J39</f>
        <v>26</v>
      </c>
      <c r="G85" s="161">
        <f>'L3'!K39</f>
        <v>3</v>
      </c>
      <c r="H85" s="161">
        <f>'L3'!L39</f>
        <v>0</v>
      </c>
      <c r="I85" s="161">
        <f>'L3'!M39</f>
        <v>0</v>
      </c>
      <c r="J85" s="161">
        <f>'L3'!N39</f>
        <v>23</v>
      </c>
      <c r="K85" s="161">
        <f>'L3'!P39</f>
        <v>0</v>
      </c>
      <c r="L85" s="161">
        <f>'L3'!Q39</f>
        <v>0</v>
      </c>
      <c r="M85" s="161">
        <f>'L3'!R39</f>
        <v>0</v>
      </c>
      <c r="N85" s="161">
        <f>'L3'!S39</f>
        <v>0</v>
      </c>
      <c r="O85" s="164">
        <f>'L3'!T39</f>
        <v>0</v>
      </c>
      <c r="P85" s="164">
        <f>'L3'!U39</f>
        <v>0</v>
      </c>
      <c r="Q85" s="165">
        <f>'L3'!W39</f>
        <v>0</v>
      </c>
      <c r="R85" s="165">
        <f>'L3'!X39</f>
        <v>0</v>
      </c>
      <c r="S85" s="165">
        <f>'L3'!AB39</f>
        <v>0</v>
      </c>
      <c r="T85" s="165">
        <f>'L3'!AC39</f>
        <v>0</v>
      </c>
      <c r="U85" s="165">
        <f>'L3'!AD39</f>
        <v>0</v>
      </c>
      <c r="V85" s="165">
        <f>'L3'!AE39</f>
        <v>0</v>
      </c>
      <c r="W85" s="165">
        <f>'L3'!AF39</f>
        <v>0</v>
      </c>
      <c r="X85" s="165">
        <f>'L3'!AG39</f>
        <v>180.46153846153845</v>
      </c>
      <c r="Y85" s="165">
        <f>'L3'!AH39</f>
        <v>180.46153846153845</v>
      </c>
      <c r="Z85" s="165"/>
      <c r="AA85" s="165"/>
      <c r="AB85" s="165">
        <f>'L3'!AL39</f>
        <v>10</v>
      </c>
      <c r="AC85" s="165">
        <f>'L3'!AR39</f>
        <v>13.269230769230768</v>
      </c>
      <c r="AD85" s="165">
        <f>'L3'!AX39</f>
        <v>203.73076923076923</v>
      </c>
      <c r="AE85" s="163">
        <f>'L3'!BE39</f>
        <v>3</v>
      </c>
      <c r="AF85" s="166">
        <f>'L3'!BH39</f>
        <v>12</v>
      </c>
      <c r="AG85" s="166">
        <f>'L3'!BW39</f>
        <v>0</v>
      </c>
      <c r="AH85" s="166">
        <f>'L3'!BX39</f>
        <v>12</v>
      </c>
      <c r="AI85" s="166">
        <f>'L3'!BY39</f>
        <v>0</v>
      </c>
      <c r="AJ85" s="166">
        <f>'L3'!BV39</f>
        <v>0</v>
      </c>
      <c r="AK85" s="166">
        <f>'L3'!BZ39</f>
        <v>86.31</v>
      </c>
      <c r="AL85" s="166">
        <f>'L3'!CA39</f>
        <v>0</v>
      </c>
      <c r="AM85" s="166">
        <f>'L3'!CB39</f>
        <v>4.6100000000000003</v>
      </c>
      <c r="AN85" s="166">
        <f>'L3'!CC39</f>
        <v>1</v>
      </c>
      <c r="AO85" s="166">
        <f>'L3'!CD39</f>
        <v>138.81</v>
      </c>
      <c r="AP85" s="161">
        <f>'L3'!CE39</f>
        <v>138</v>
      </c>
      <c r="AQ85" s="167">
        <f>'L3'!CF39</f>
        <v>3200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218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'L3'!A40</f>
        <v>29</v>
      </c>
      <c r="B88" s="161" t="str">
        <f>'L3'!B40</f>
        <v>ID1806</v>
      </c>
      <c r="C88" s="187" t="str">
        <f>'L3'!D40</f>
        <v>ឡូ សៃយ៉ាន់</v>
      </c>
      <c r="D88" s="162">
        <f>'L3'!H40</f>
        <v>45352</v>
      </c>
      <c r="E88" s="163">
        <f>'L3'!I40</f>
        <v>204</v>
      </c>
      <c r="F88" s="163">
        <f>'L3'!J40</f>
        <v>26</v>
      </c>
      <c r="G88" s="161">
        <f>'L3'!K40</f>
        <v>0</v>
      </c>
      <c r="H88" s="161">
        <f>'L3'!L40</f>
        <v>0</v>
      </c>
      <c r="I88" s="161">
        <f>'L3'!M40</f>
        <v>0</v>
      </c>
      <c r="J88" s="161">
        <f>'L3'!N40</f>
        <v>26</v>
      </c>
      <c r="K88" s="161">
        <f>'L3'!P40</f>
        <v>0</v>
      </c>
      <c r="L88" s="161">
        <f>'L3'!Q40</f>
        <v>0</v>
      </c>
      <c r="M88" s="161">
        <f>'L3'!R40</f>
        <v>0</v>
      </c>
      <c r="N88" s="161">
        <f>'L3'!S40</f>
        <v>0</v>
      </c>
      <c r="O88" s="164">
        <f>'L3'!T40</f>
        <v>0</v>
      </c>
      <c r="P88" s="164">
        <f>'L3'!U40</f>
        <v>0</v>
      </c>
      <c r="Q88" s="165">
        <f>'L3'!W40</f>
        <v>0</v>
      </c>
      <c r="R88" s="165">
        <f>'L3'!X40</f>
        <v>0</v>
      </c>
      <c r="S88" s="165">
        <f>'L3'!AB40</f>
        <v>0</v>
      </c>
      <c r="T88" s="165">
        <f>'L3'!AC40</f>
        <v>0</v>
      </c>
      <c r="U88" s="165">
        <f>'L3'!AD40</f>
        <v>0</v>
      </c>
      <c r="V88" s="165">
        <f>'L3'!AE40</f>
        <v>0</v>
      </c>
      <c r="W88" s="165">
        <f>'L3'!AF40</f>
        <v>0</v>
      </c>
      <c r="X88" s="165">
        <f>'L3'!AG40</f>
        <v>204</v>
      </c>
      <c r="Y88" s="165">
        <f>'L3'!AH40</f>
        <v>204</v>
      </c>
      <c r="Z88" s="165"/>
      <c r="AA88" s="165"/>
      <c r="AB88" s="165">
        <f>'L3'!AL40</f>
        <v>10</v>
      </c>
      <c r="AC88" s="165">
        <f>'L3'!AR40</f>
        <v>14.999999999999998</v>
      </c>
      <c r="AD88" s="165">
        <f>'L3'!AX40</f>
        <v>229</v>
      </c>
      <c r="AE88" s="163">
        <f>'L3'!BE40</f>
        <v>0</v>
      </c>
      <c r="AF88" s="166">
        <f>'L3'!BH40</f>
        <v>12</v>
      </c>
      <c r="AG88" s="166">
        <f>'L3'!BW40</f>
        <v>37.800000000000004</v>
      </c>
      <c r="AH88" s="166">
        <f>'L3'!BX40</f>
        <v>13.5</v>
      </c>
      <c r="AI88" s="166">
        <f>'L3'!BY40</f>
        <v>0</v>
      </c>
      <c r="AJ88" s="166">
        <f>'L3'!BV40</f>
        <v>0</v>
      </c>
      <c r="AK88" s="166">
        <f>'L3'!BZ40</f>
        <v>102</v>
      </c>
      <c r="AL88" s="166">
        <f>'L3'!CA40</f>
        <v>0</v>
      </c>
      <c r="AM88" s="166">
        <f>'L3'!CB40</f>
        <v>5.83</v>
      </c>
      <c r="AN88" s="166">
        <f>'L3'!CC40</f>
        <v>1</v>
      </c>
      <c r="AO88" s="166">
        <f>'L3'!CD40</f>
        <v>183.47</v>
      </c>
      <c r="AP88" s="161">
        <f>'L3'!CE40</f>
        <v>183</v>
      </c>
      <c r="AQ88" s="167">
        <f>'L3'!CF40</f>
        <v>1900</v>
      </c>
    </row>
    <row r="89" spans="1:43" s="158" customFormat="1" ht="23.25" customHeight="1">
      <c r="A89" s="333" t="e">
        <f>$AS$1</f>
        <v>#REF!</v>
      </c>
      <c r="B89" s="334"/>
      <c r="C89" s="335" t="s">
        <v>39</v>
      </c>
      <c r="D89" s="335" t="s">
        <v>23</v>
      </c>
      <c r="E89" s="335" t="s">
        <v>15</v>
      </c>
      <c r="F89" s="335" t="s">
        <v>7</v>
      </c>
      <c r="G89" s="335" t="s">
        <v>52</v>
      </c>
      <c r="H89" s="335" t="s">
        <v>8</v>
      </c>
      <c r="I89" s="335" t="s">
        <v>172</v>
      </c>
      <c r="J89" s="335" t="s">
        <v>170</v>
      </c>
      <c r="K89" s="335" t="s">
        <v>50</v>
      </c>
      <c r="L89" s="335" t="s">
        <v>232</v>
      </c>
      <c r="M89" s="335" t="s">
        <v>54</v>
      </c>
      <c r="N89" s="335" t="s">
        <v>43</v>
      </c>
      <c r="O89" s="337" t="s">
        <v>16</v>
      </c>
      <c r="P89" s="338"/>
      <c r="Q89" s="337" t="s">
        <v>17</v>
      </c>
      <c r="R89" s="338"/>
      <c r="S89" s="335" t="s">
        <v>171</v>
      </c>
      <c r="T89" s="335" t="s">
        <v>50</v>
      </c>
      <c r="U89" s="335" t="s">
        <v>232</v>
      </c>
      <c r="V89" s="335" t="str">
        <f>M89</f>
        <v>ច្បាប់ឈឺ</v>
      </c>
      <c r="W89" s="335" t="s">
        <v>77</v>
      </c>
      <c r="X89" s="335" t="s">
        <v>18</v>
      </c>
      <c r="Y89" s="335" t="s">
        <v>139</v>
      </c>
      <c r="Z89" s="339" t="s">
        <v>140</v>
      </c>
      <c r="AA89" s="339" t="s">
        <v>141</v>
      </c>
      <c r="AB89" s="335" t="s">
        <v>30</v>
      </c>
      <c r="AC89" s="335" t="s">
        <v>83</v>
      </c>
      <c r="AD89" s="335" t="s">
        <v>78</v>
      </c>
      <c r="AE89" s="335" t="s">
        <v>48</v>
      </c>
      <c r="AF89" s="335" t="s">
        <v>58</v>
      </c>
      <c r="AG89" s="331" t="s">
        <v>198</v>
      </c>
      <c r="AH89" s="331" t="s">
        <v>248</v>
      </c>
      <c r="AI89" s="331" t="s">
        <v>249</v>
      </c>
      <c r="AJ89" s="335" t="s">
        <v>152</v>
      </c>
      <c r="AK89" s="335" t="s">
        <v>245</v>
      </c>
      <c r="AL89" s="335" t="s">
        <v>199</v>
      </c>
      <c r="AM89" s="335" t="s">
        <v>160</v>
      </c>
      <c r="AN89" s="335" t="s">
        <v>25</v>
      </c>
      <c r="AO89" s="335" t="s">
        <v>79</v>
      </c>
      <c r="AP89" s="337" t="s">
        <v>130</v>
      </c>
      <c r="AQ89" s="338"/>
    </row>
    <row r="90" spans="1:43" s="158" customFormat="1" ht="36.75" customHeight="1">
      <c r="A90" s="214" t="s">
        <v>218</v>
      </c>
      <c r="B90" s="214" t="s">
        <v>14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159" t="s">
        <v>41</v>
      </c>
      <c r="P90" s="159" t="s">
        <v>42</v>
      </c>
      <c r="Q90" s="159" t="s">
        <v>41</v>
      </c>
      <c r="R90" s="159" t="s">
        <v>42</v>
      </c>
      <c r="S90" s="336"/>
      <c r="T90" s="336"/>
      <c r="U90" s="336"/>
      <c r="V90" s="336"/>
      <c r="W90" s="336"/>
      <c r="X90" s="336"/>
      <c r="Y90" s="336"/>
      <c r="Z90" s="340"/>
      <c r="AA90" s="340"/>
      <c r="AB90" s="336"/>
      <c r="AC90" s="336"/>
      <c r="AD90" s="336"/>
      <c r="AE90" s="336"/>
      <c r="AF90" s="336"/>
      <c r="AG90" s="332"/>
      <c r="AH90" s="332"/>
      <c r="AI90" s="332"/>
      <c r="AJ90" s="336"/>
      <c r="AK90" s="336"/>
      <c r="AL90" s="336"/>
      <c r="AM90" s="336"/>
      <c r="AN90" s="336"/>
      <c r="AO90" s="336"/>
      <c r="AP90" s="160" t="s">
        <v>128</v>
      </c>
      <c r="AQ90" s="160" t="s">
        <v>129</v>
      </c>
    </row>
    <row r="91" spans="1:43" ht="23.25" customHeight="1">
      <c r="A91" s="80">
        <f>'L3'!A41</f>
        <v>30</v>
      </c>
      <c r="B91" s="161" t="str">
        <f>'L3'!B41</f>
        <v>ID1826</v>
      </c>
      <c r="C91" s="187" t="str">
        <f>'L3'!D41</f>
        <v>ឆន រាប</v>
      </c>
      <c r="D91" s="162">
        <f>'L3'!H41</f>
        <v>45414</v>
      </c>
      <c r="E91" s="163">
        <f>'L3'!I41</f>
        <v>204</v>
      </c>
      <c r="F91" s="163">
        <f>'L3'!J41</f>
        <v>26</v>
      </c>
      <c r="G91" s="161">
        <f>'L3'!K41</f>
        <v>0</v>
      </c>
      <c r="H91" s="161">
        <f>'L3'!L41</f>
        <v>0</v>
      </c>
      <c r="I91" s="161">
        <f>'L3'!M41</f>
        <v>0</v>
      </c>
      <c r="J91" s="161">
        <f>'L3'!N41</f>
        <v>26</v>
      </c>
      <c r="K91" s="161">
        <f>'L3'!P41</f>
        <v>0</v>
      </c>
      <c r="L91" s="161">
        <f>'L3'!Q41</f>
        <v>0</v>
      </c>
      <c r="M91" s="161">
        <f>'L3'!R41</f>
        <v>0</v>
      </c>
      <c r="N91" s="161">
        <f>'L3'!S41</f>
        <v>0</v>
      </c>
      <c r="O91" s="164">
        <f>'L3'!T41</f>
        <v>0</v>
      </c>
      <c r="P91" s="164">
        <f>'L3'!U41</f>
        <v>0</v>
      </c>
      <c r="Q91" s="165">
        <f>'L3'!W41</f>
        <v>0</v>
      </c>
      <c r="R91" s="165">
        <f>'L3'!X41</f>
        <v>0</v>
      </c>
      <c r="S91" s="165">
        <f>'L3'!AB41</f>
        <v>0</v>
      </c>
      <c r="T91" s="165">
        <f>'L3'!AC41</f>
        <v>0</v>
      </c>
      <c r="U91" s="165">
        <f>'L3'!AD41</f>
        <v>0</v>
      </c>
      <c r="V91" s="165">
        <f>'L3'!AE41</f>
        <v>0</v>
      </c>
      <c r="W91" s="165">
        <f>'L3'!AF41</f>
        <v>0</v>
      </c>
      <c r="X91" s="165">
        <f>'L3'!AG41</f>
        <v>204</v>
      </c>
      <c r="Y91" s="165">
        <f>'L3'!AH41</f>
        <v>204</v>
      </c>
      <c r="Z91" s="165"/>
      <c r="AA91" s="165"/>
      <c r="AB91" s="165">
        <f>'L3'!AL41</f>
        <v>10</v>
      </c>
      <c r="AC91" s="165">
        <f>'L3'!AR41</f>
        <v>14.999999999999998</v>
      </c>
      <c r="AD91" s="165">
        <f>'L3'!AX41</f>
        <v>229</v>
      </c>
      <c r="AE91" s="163">
        <f>'L3'!BE41</f>
        <v>0</v>
      </c>
      <c r="AF91" s="166">
        <f>'L3'!BH41</f>
        <v>12</v>
      </c>
      <c r="AG91" s="166">
        <f>'L3'!BW41</f>
        <v>25.3</v>
      </c>
      <c r="AH91" s="166">
        <f>'L3'!BX41</f>
        <v>13.5</v>
      </c>
      <c r="AI91" s="166">
        <f>'L3'!BY41</f>
        <v>0</v>
      </c>
      <c r="AJ91" s="166">
        <f>'L3'!BV41</f>
        <v>0</v>
      </c>
      <c r="AK91" s="166">
        <f>'L3'!BZ41</f>
        <v>102</v>
      </c>
      <c r="AL91" s="166">
        <f>'L3'!CA41</f>
        <v>0</v>
      </c>
      <c r="AM91" s="166">
        <f>'L3'!CB41</f>
        <v>5.59</v>
      </c>
      <c r="AN91" s="166">
        <f>'L3'!CC41</f>
        <v>1</v>
      </c>
      <c r="AO91" s="166">
        <f>'L3'!CD41</f>
        <v>171.21</v>
      </c>
      <c r="AP91" s="161">
        <f>'L3'!CE41</f>
        <v>171</v>
      </c>
      <c r="AQ91" s="167">
        <f>'L3'!CF41</f>
        <v>800</v>
      </c>
    </row>
    <row r="92" spans="1:43" s="158" customFormat="1" ht="23.25" customHeight="1">
      <c r="A92" s="333" t="e">
        <f>$AS$1</f>
        <v>#REF!</v>
      </c>
      <c r="B92" s="334"/>
      <c r="C92" s="335" t="s">
        <v>39</v>
      </c>
      <c r="D92" s="335" t="s">
        <v>23</v>
      </c>
      <c r="E92" s="335" t="s">
        <v>15</v>
      </c>
      <c r="F92" s="335" t="s">
        <v>7</v>
      </c>
      <c r="G92" s="335" t="s">
        <v>52</v>
      </c>
      <c r="H92" s="335" t="s">
        <v>8</v>
      </c>
      <c r="I92" s="335" t="s">
        <v>172</v>
      </c>
      <c r="J92" s="335" t="s">
        <v>170</v>
      </c>
      <c r="K92" s="335" t="s">
        <v>50</v>
      </c>
      <c r="L92" s="335" t="s">
        <v>232</v>
      </c>
      <c r="M92" s="335" t="s">
        <v>54</v>
      </c>
      <c r="N92" s="335" t="s">
        <v>43</v>
      </c>
      <c r="O92" s="337" t="s">
        <v>16</v>
      </c>
      <c r="P92" s="338"/>
      <c r="Q92" s="337" t="s">
        <v>17</v>
      </c>
      <c r="R92" s="338"/>
      <c r="S92" s="335" t="s">
        <v>171</v>
      </c>
      <c r="T92" s="335" t="s">
        <v>50</v>
      </c>
      <c r="U92" s="335" t="s">
        <v>232</v>
      </c>
      <c r="V92" s="335" t="str">
        <f>M92</f>
        <v>ច្បាប់ឈឺ</v>
      </c>
      <c r="W92" s="335" t="s">
        <v>77</v>
      </c>
      <c r="X92" s="335" t="s">
        <v>18</v>
      </c>
      <c r="Y92" s="335" t="s">
        <v>139</v>
      </c>
      <c r="Z92" s="339" t="s">
        <v>140</v>
      </c>
      <c r="AA92" s="339" t="s">
        <v>141</v>
      </c>
      <c r="AB92" s="335" t="s">
        <v>30</v>
      </c>
      <c r="AC92" s="335" t="s">
        <v>83</v>
      </c>
      <c r="AD92" s="335" t="s">
        <v>78</v>
      </c>
      <c r="AE92" s="335" t="s">
        <v>48</v>
      </c>
      <c r="AF92" s="335" t="s">
        <v>58</v>
      </c>
      <c r="AG92" s="331" t="s">
        <v>198</v>
      </c>
      <c r="AH92" s="331" t="s">
        <v>248</v>
      </c>
      <c r="AI92" s="331" t="s">
        <v>249</v>
      </c>
      <c r="AJ92" s="335" t="s">
        <v>152</v>
      </c>
      <c r="AK92" s="335" t="s">
        <v>245</v>
      </c>
      <c r="AL92" s="335" t="s">
        <v>199</v>
      </c>
      <c r="AM92" s="335" t="s">
        <v>160</v>
      </c>
      <c r="AN92" s="335" t="s">
        <v>25</v>
      </c>
      <c r="AO92" s="335" t="s">
        <v>79</v>
      </c>
      <c r="AP92" s="337" t="s">
        <v>130</v>
      </c>
      <c r="AQ92" s="338"/>
    </row>
    <row r="93" spans="1:43" s="158" customFormat="1" ht="36.75" customHeight="1">
      <c r="A93" s="214" t="s">
        <v>218</v>
      </c>
      <c r="B93" s="214" t="s">
        <v>14</v>
      </c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159" t="s">
        <v>41</v>
      </c>
      <c r="P93" s="159" t="s">
        <v>42</v>
      </c>
      <c r="Q93" s="159" t="s">
        <v>41</v>
      </c>
      <c r="R93" s="159" t="s">
        <v>42</v>
      </c>
      <c r="S93" s="336"/>
      <c r="T93" s="336"/>
      <c r="U93" s="336"/>
      <c r="V93" s="336"/>
      <c r="W93" s="336"/>
      <c r="X93" s="336"/>
      <c r="Y93" s="336"/>
      <c r="Z93" s="340"/>
      <c r="AA93" s="340"/>
      <c r="AB93" s="336"/>
      <c r="AC93" s="336"/>
      <c r="AD93" s="336"/>
      <c r="AE93" s="336"/>
      <c r="AF93" s="336"/>
      <c r="AG93" s="332"/>
      <c r="AH93" s="332"/>
      <c r="AI93" s="332"/>
      <c r="AJ93" s="336"/>
      <c r="AK93" s="336"/>
      <c r="AL93" s="336"/>
      <c r="AM93" s="336"/>
      <c r="AN93" s="336"/>
      <c r="AO93" s="336"/>
      <c r="AP93" s="160" t="s">
        <v>128</v>
      </c>
      <c r="AQ93" s="160" t="s">
        <v>129</v>
      </c>
    </row>
    <row r="94" spans="1:43" ht="23.25" customHeight="1">
      <c r="A94" s="80">
        <f>'L3'!A42</f>
        <v>31</v>
      </c>
      <c r="B94" s="161" t="str">
        <f>'L3'!B42</f>
        <v>ID1851</v>
      </c>
      <c r="C94" s="187" t="str">
        <f>'L3'!D42</f>
        <v>ភា រស្មី</v>
      </c>
      <c r="D94" s="162">
        <f>'L3'!H42</f>
        <v>45456</v>
      </c>
      <c r="E94" s="163">
        <f>'L3'!I42</f>
        <v>202</v>
      </c>
      <c r="F94" s="163">
        <f>'L3'!J42</f>
        <v>26</v>
      </c>
      <c r="G94" s="161">
        <f>'L3'!K42</f>
        <v>3.5</v>
      </c>
      <c r="H94" s="161">
        <f>'L3'!L42</f>
        <v>0</v>
      </c>
      <c r="I94" s="161">
        <f>'L3'!M42</f>
        <v>0</v>
      </c>
      <c r="J94" s="161">
        <f>'L3'!N42</f>
        <v>22.5</v>
      </c>
      <c r="K94" s="161">
        <f>'L3'!P42</f>
        <v>0</v>
      </c>
      <c r="L94" s="161">
        <f>'L3'!Q42</f>
        <v>0</v>
      </c>
      <c r="M94" s="161">
        <f>'L3'!R42</f>
        <v>0</v>
      </c>
      <c r="N94" s="161">
        <f>'L3'!S42</f>
        <v>0</v>
      </c>
      <c r="O94" s="164">
        <f>'L3'!T42</f>
        <v>0</v>
      </c>
      <c r="P94" s="164">
        <f>'L3'!U42</f>
        <v>0</v>
      </c>
      <c r="Q94" s="165">
        <f>'L3'!W42</f>
        <v>0</v>
      </c>
      <c r="R94" s="165">
        <f>'L3'!X42</f>
        <v>0</v>
      </c>
      <c r="S94" s="165">
        <f>'L3'!AB42</f>
        <v>0</v>
      </c>
      <c r="T94" s="165">
        <f>'L3'!AC42</f>
        <v>0</v>
      </c>
      <c r="U94" s="165">
        <f>'L3'!AD42</f>
        <v>0</v>
      </c>
      <c r="V94" s="165">
        <f>'L3'!AE42</f>
        <v>0</v>
      </c>
      <c r="W94" s="165">
        <f>'L3'!AF42</f>
        <v>0</v>
      </c>
      <c r="X94" s="165">
        <f>'L3'!AG42</f>
        <v>174.80769230769229</v>
      </c>
      <c r="Y94" s="165">
        <f>'L3'!AH42</f>
        <v>174.80769230769229</v>
      </c>
      <c r="Z94" s="165"/>
      <c r="AA94" s="165"/>
      <c r="AB94" s="165">
        <f>'L3'!AL42</f>
        <v>10</v>
      </c>
      <c r="AC94" s="165">
        <f>'L3'!AR42</f>
        <v>0</v>
      </c>
      <c r="AD94" s="165">
        <f>'L3'!AX42</f>
        <v>184.80769230769229</v>
      </c>
      <c r="AE94" s="163">
        <f>'L3'!BE42</f>
        <v>0</v>
      </c>
      <c r="AF94" s="166">
        <f>'L3'!BH42</f>
        <v>0</v>
      </c>
      <c r="AG94" s="166">
        <f>'L3'!BW42</f>
        <v>0</v>
      </c>
      <c r="AH94" s="166">
        <f>'L3'!BX42</f>
        <v>11.75</v>
      </c>
      <c r="AI94" s="166">
        <f>'L3'!BY42</f>
        <v>0</v>
      </c>
      <c r="AJ94" s="166">
        <f>'L3'!BV42</f>
        <v>0</v>
      </c>
      <c r="AK94" s="166">
        <f>'L3'!BZ42</f>
        <v>101</v>
      </c>
      <c r="AL94" s="166">
        <f>'L3'!CA42</f>
        <v>0</v>
      </c>
      <c r="AM94" s="166">
        <f>'L3'!CB42</f>
        <v>3.93</v>
      </c>
      <c r="AN94" s="166">
        <f>'L3'!CC42</f>
        <v>1</v>
      </c>
      <c r="AO94" s="166">
        <f>'L3'!CD42</f>
        <v>90.63</v>
      </c>
      <c r="AP94" s="161">
        <f>'L3'!CE42</f>
        <v>90</v>
      </c>
      <c r="AQ94" s="167">
        <f>'L3'!CF42</f>
        <v>2500</v>
      </c>
    </row>
  </sheetData>
  <mergeCells count="1210">
    <mergeCell ref="S2:S3"/>
    <mergeCell ref="T2:T3"/>
    <mergeCell ref="U2:U3"/>
    <mergeCell ref="V2:V3"/>
    <mergeCell ref="W2:W3"/>
    <mergeCell ref="X2:X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G2:AG3"/>
    <mergeCell ref="AH2:AH3"/>
    <mergeCell ref="A5:B5"/>
    <mergeCell ref="C5:C6"/>
    <mergeCell ref="D5:D6"/>
    <mergeCell ref="E5:E6"/>
    <mergeCell ref="F5:F6"/>
    <mergeCell ref="G5:G6"/>
    <mergeCell ref="U8:U9"/>
    <mergeCell ref="V8:V9"/>
    <mergeCell ref="I8:I9"/>
    <mergeCell ref="J8:J9"/>
    <mergeCell ref="K8:K9"/>
    <mergeCell ref="L8:L9"/>
    <mergeCell ref="M8:M9"/>
    <mergeCell ref="N8:N9"/>
    <mergeCell ref="AI2:AI3"/>
    <mergeCell ref="AJ2:AJ3"/>
    <mergeCell ref="Y2:Y3"/>
    <mergeCell ref="Z2:Z3"/>
    <mergeCell ref="AA2:AA3"/>
    <mergeCell ref="AB2:AB3"/>
    <mergeCell ref="AC2:AC3"/>
    <mergeCell ref="AD2:AD3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AN5:AN6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O8:P8"/>
    <mergeCell ref="Q8:R8"/>
    <mergeCell ref="S8:S9"/>
    <mergeCell ref="T8:T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X17:X18"/>
    <mergeCell ref="Y17:Y18"/>
    <mergeCell ref="Z17:Z18"/>
    <mergeCell ref="AA17:AA18"/>
    <mergeCell ref="N17:N18"/>
    <mergeCell ref="O17:P17"/>
    <mergeCell ref="Q17:R17"/>
    <mergeCell ref="S17:S18"/>
    <mergeCell ref="T17:T18"/>
    <mergeCell ref="U17:U18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U20:U21"/>
    <mergeCell ref="V20:V21"/>
    <mergeCell ref="I20:I21"/>
    <mergeCell ref="J20:J21"/>
    <mergeCell ref="K20:K21"/>
    <mergeCell ref="L20:L21"/>
    <mergeCell ref="M20:M21"/>
    <mergeCell ref="N20:N21"/>
    <mergeCell ref="AN17:AN18"/>
    <mergeCell ref="AO17:AO18"/>
    <mergeCell ref="AP17:AQ17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O20:P20"/>
    <mergeCell ref="Q20:R20"/>
    <mergeCell ref="S20:S21"/>
    <mergeCell ref="T20:T21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Q23:R23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P23"/>
    <mergeCell ref="S26:S27"/>
    <mergeCell ref="T26:T27"/>
    <mergeCell ref="U26:U27"/>
    <mergeCell ref="V26:V27"/>
    <mergeCell ref="W26:W27"/>
    <mergeCell ref="X26:X27"/>
    <mergeCell ref="K26:K27"/>
    <mergeCell ref="L26:L27"/>
    <mergeCell ref="M26:M27"/>
    <mergeCell ref="N26:N27"/>
    <mergeCell ref="O26:P26"/>
    <mergeCell ref="Q26:R26"/>
    <mergeCell ref="AP23:AQ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X29:X30"/>
    <mergeCell ref="Y29:Y30"/>
    <mergeCell ref="Z29:Z30"/>
    <mergeCell ref="AA29:AA30"/>
    <mergeCell ref="N29:N30"/>
    <mergeCell ref="O29:P29"/>
    <mergeCell ref="Q29:R29"/>
    <mergeCell ref="S29:S30"/>
    <mergeCell ref="T29:T30"/>
    <mergeCell ref="U29:U30"/>
    <mergeCell ref="H29:H30"/>
    <mergeCell ref="I29:I30"/>
    <mergeCell ref="J29:J30"/>
    <mergeCell ref="K29:K30"/>
    <mergeCell ref="L29:L30"/>
    <mergeCell ref="M29:M30"/>
    <mergeCell ref="A29:B29"/>
    <mergeCell ref="C29:C30"/>
    <mergeCell ref="D29:D30"/>
    <mergeCell ref="E29:E30"/>
    <mergeCell ref="F29:F30"/>
    <mergeCell ref="G29:G30"/>
    <mergeCell ref="U32:U33"/>
    <mergeCell ref="V32:V33"/>
    <mergeCell ref="I32:I33"/>
    <mergeCell ref="J32:J33"/>
    <mergeCell ref="K32:K33"/>
    <mergeCell ref="L32:L33"/>
    <mergeCell ref="M32:M33"/>
    <mergeCell ref="N32:N33"/>
    <mergeCell ref="AN29:AN30"/>
    <mergeCell ref="AO29:AO30"/>
    <mergeCell ref="AP29:AQ29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O32:P32"/>
    <mergeCell ref="Q32:R32"/>
    <mergeCell ref="S32:S33"/>
    <mergeCell ref="T32:T33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Q35:R35"/>
    <mergeCell ref="S35:S36"/>
    <mergeCell ref="T35:T36"/>
    <mergeCell ref="U35:U36"/>
    <mergeCell ref="V35:V36"/>
    <mergeCell ref="W35:W36"/>
    <mergeCell ref="J35:J36"/>
    <mergeCell ref="K35:K36"/>
    <mergeCell ref="L35:L36"/>
    <mergeCell ref="M35:M36"/>
    <mergeCell ref="N35:N36"/>
    <mergeCell ref="O35:P35"/>
    <mergeCell ref="S38:S39"/>
    <mergeCell ref="T38:T39"/>
    <mergeCell ref="U38:U39"/>
    <mergeCell ref="V38:V39"/>
    <mergeCell ref="W38:W39"/>
    <mergeCell ref="X38:X39"/>
    <mergeCell ref="K38:K39"/>
    <mergeCell ref="L38:L39"/>
    <mergeCell ref="M38:M39"/>
    <mergeCell ref="N38:N39"/>
    <mergeCell ref="O38:P38"/>
    <mergeCell ref="Q38:R38"/>
    <mergeCell ref="AP35:AQ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X41:X42"/>
    <mergeCell ref="Y41:Y42"/>
    <mergeCell ref="Z41:Z42"/>
    <mergeCell ref="AA41:AA42"/>
    <mergeCell ref="N41:N42"/>
    <mergeCell ref="O41:P41"/>
    <mergeCell ref="Q41:R41"/>
    <mergeCell ref="S41:S42"/>
    <mergeCell ref="T41:T42"/>
    <mergeCell ref="U41:U42"/>
    <mergeCell ref="H41:H42"/>
    <mergeCell ref="I41:I42"/>
    <mergeCell ref="J41:J42"/>
    <mergeCell ref="K41:K42"/>
    <mergeCell ref="L41:L42"/>
    <mergeCell ref="M41:M42"/>
    <mergeCell ref="A41:B41"/>
    <mergeCell ref="C41:C42"/>
    <mergeCell ref="D41:D42"/>
    <mergeCell ref="E41:E42"/>
    <mergeCell ref="F41:F42"/>
    <mergeCell ref="G41:G42"/>
    <mergeCell ref="U44:U45"/>
    <mergeCell ref="V44:V45"/>
    <mergeCell ref="I44:I45"/>
    <mergeCell ref="J44:J45"/>
    <mergeCell ref="K44:K45"/>
    <mergeCell ref="L44:L45"/>
    <mergeCell ref="M44:M45"/>
    <mergeCell ref="N44:N45"/>
    <mergeCell ref="AN41:AN42"/>
    <mergeCell ref="AO41:AO42"/>
    <mergeCell ref="AP41:AQ41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AO44:AO45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O44:P44"/>
    <mergeCell ref="Q44:R44"/>
    <mergeCell ref="S44:S45"/>
    <mergeCell ref="T44:T45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Q47:R47"/>
    <mergeCell ref="S47:S48"/>
    <mergeCell ref="T47:T48"/>
    <mergeCell ref="U47:U48"/>
    <mergeCell ref="V47:V48"/>
    <mergeCell ref="W47:W48"/>
    <mergeCell ref="J47:J48"/>
    <mergeCell ref="K47:K48"/>
    <mergeCell ref="L47:L48"/>
    <mergeCell ref="M47:M48"/>
    <mergeCell ref="N47:N48"/>
    <mergeCell ref="O47:P47"/>
    <mergeCell ref="S50:S51"/>
    <mergeCell ref="T50:T51"/>
    <mergeCell ref="U50:U51"/>
    <mergeCell ref="V50:V51"/>
    <mergeCell ref="W50:W51"/>
    <mergeCell ref="X50:X51"/>
    <mergeCell ref="K50:K51"/>
    <mergeCell ref="L50:L51"/>
    <mergeCell ref="M50:M51"/>
    <mergeCell ref="N50:N51"/>
    <mergeCell ref="O50:P50"/>
    <mergeCell ref="Q50:R50"/>
    <mergeCell ref="AP47:AQ47"/>
    <mergeCell ref="A50:B50"/>
    <mergeCell ref="C50:C51"/>
    <mergeCell ref="D50:D51"/>
    <mergeCell ref="E50:E51"/>
    <mergeCell ref="F50:F51"/>
    <mergeCell ref="G50:G51"/>
    <mergeCell ref="H50:H51"/>
    <mergeCell ref="I50:I51"/>
    <mergeCell ref="J50:J51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K50:AK51"/>
    <mergeCell ref="AL50:AL51"/>
    <mergeCell ref="AM50:AM51"/>
    <mergeCell ref="AN50:AN51"/>
    <mergeCell ref="AO50:AO51"/>
    <mergeCell ref="AP50:AQ50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X53:X54"/>
    <mergeCell ref="Y53:Y54"/>
    <mergeCell ref="Z53:Z54"/>
    <mergeCell ref="AA53:AA54"/>
    <mergeCell ref="N53:N54"/>
    <mergeCell ref="O53:P53"/>
    <mergeCell ref="Q53:R53"/>
    <mergeCell ref="S53:S54"/>
    <mergeCell ref="T53:T54"/>
    <mergeCell ref="U53:U54"/>
    <mergeCell ref="H53:H54"/>
    <mergeCell ref="I53:I54"/>
    <mergeCell ref="J53:J54"/>
    <mergeCell ref="K53:K54"/>
    <mergeCell ref="L53:L54"/>
    <mergeCell ref="M53:M54"/>
    <mergeCell ref="A53:B53"/>
    <mergeCell ref="C53:C54"/>
    <mergeCell ref="D53:D54"/>
    <mergeCell ref="E53:E54"/>
    <mergeCell ref="F53:F54"/>
    <mergeCell ref="G53:G54"/>
    <mergeCell ref="U56:U57"/>
    <mergeCell ref="V56:V57"/>
    <mergeCell ref="I56:I57"/>
    <mergeCell ref="J56:J57"/>
    <mergeCell ref="K56:K57"/>
    <mergeCell ref="L56:L57"/>
    <mergeCell ref="M56:M57"/>
    <mergeCell ref="N56:N57"/>
    <mergeCell ref="AN53:AN54"/>
    <mergeCell ref="AO53:AO54"/>
    <mergeCell ref="AP53:AQ53"/>
    <mergeCell ref="A56:B56"/>
    <mergeCell ref="C56:C57"/>
    <mergeCell ref="D56:D57"/>
    <mergeCell ref="E56:E57"/>
    <mergeCell ref="F56:F57"/>
    <mergeCell ref="G56:G57"/>
    <mergeCell ref="H56:H57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AO56:AO57"/>
    <mergeCell ref="AP56:AQ56"/>
    <mergeCell ref="A59:B59"/>
    <mergeCell ref="C59:C60"/>
    <mergeCell ref="D59:D60"/>
    <mergeCell ref="E59:E60"/>
    <mergeCell ref="F59:F60"/>
    <mergeCell ref="G59:G60"/>
    <mergeCell ref="H59:H60"/>
    <mergeCell ref="I59:I60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O56:P56"/>
    <mergeCell ref="Q56:R56"/>
    <mergeCell ref="S56:S57"/>
    <mergeCell ref="T56:T57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Q59:R59"/>
    <mergeCell ref="S59:S60"/>
    <mergeCell ref="T59:T60"/>
    <mergeCell ref="U59:U60"/>
    <mergeCell ref="V59:V60"/>
    <mergeCell ref="W59:W60"/>
    <mergeCell ref="J59:J60"/>
    <mergeCell ref="K59:K60"/>
    <mergeCell ref="L59:L60"/>
    <mergeCell ref="M59:M60"/>
    <mergeCell ref="N59:N60"/>
    <mergeCell ref="O59:P59"/>
    <mergeCell ref="S62:S63"/>
    <mergeCell ref="T62:T63"/>
    <mergeCell ref="U62:U63"/>
    <mergeCell ref="V62:V63"/>
    <mergeCell ref="W62:W63"/>
    <mergeCell ref="X62:X63"/>
    <mergeCell ref="K62:K63"/>
    <mergeCell ref="L62:L63"/>
    <mergeCell ref="M62:M63"/>
    <mergeCell ref="N62:N63"/>
    <mergeCell ref="O62:P62"/>
    <mergeCell ref="Q62:R62"/>
    <mergeCell ref="AP59:AQ59"/>
    <mergeCell ref="A62:B62"/>
    <mergeCell ref="C62:C63"/>
    <mergeCell ref="D62:D63"/>
    <mergeCell ref="E62:E63"/>
    <mergeCell ref="F62:F63"/>
    <mergeCell ref="G62:G63"/>
    <mergeCell ref="H62:H63"/>
    <mergeCell ref="I62:I63"/>
    <mergeCell ref="J62:J63"/>
    <mergeCell ref="AJ59:AJ60"/>
    <mergeCell ref="AK59:AK60"/>
    <mergeCell ref="AL59:AL60"/>
    <mergeCell ref="AM59:AM60"/>
    <mergeCell ref="AN59:AN60"/>
    <mergeCell ref="AO59:AO60"/>
    <mergeCell ref="AD59:AD60"/>
    <mergeCell ref="AE59:AE60"/>
    <mergeCell ref="AF59:AF60"/>
    <mergeCell ref="AG59:AG60"/>
    <mergeCell ref="AK62:AK63"/>
    <mergeCell ref="AL62:AL63"/>
    <mergeCell ref="AM62:AM63"/>
    <mergeCell ref="AN62:AN63"/>
    <mergeCell ref="AO62:AO63"/>
    <mergeCell ref="AP62:AQ62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X65:X66"/>
    <mergeCell ref="Y65:Y66"/>
    <mergeCell ref="Z65:Z66"/>
    <mergeCell ref="AA65:AA66"/>
    <mergeCell ref="N65:N66"/>
    <mergeCell ref="O65:P65"/>
    <mergeCell ref="Q65:R65"/>
    <mergeCell ref="S65:S66"/>
    <mergeCell ref="T65:T66"/>
    <mergeCell ref="U65:U66"/>
    <mergeCell ref="H65:H66"/>
    <mergeCell ref="I65:I66"/>
    <mergeCell ref="J65:J66"/>
    <mergeCell ref="K65:K66"/>
    <mergeCell ref="L65:L66"/>
    <mergeCell ref="M65:M66"/>
    <mergeCell ref="A65:B65"/>
    <mergeCell ref="C65:C66"/>
    <mergeCell ref="D65:D66"/>
    <mergeCell ref="E65:E66"/>
    <mergeCell ref="F65:F66"/>
    <mergeCell ref="G65:G66"/>
    <mergeCell ref="U68:U69"/>
    <mergeCell ref="V68:V69"/>
    <mergeCell ref="I68:I69"/>
    <mergeCell ref="J68:J69"/>
    <mergeCell ref="K68:K69"/>
    <mergeCell ref="L68:L69"/>
    <mergeCell ref="M68:M69"/>
    <mergeCell ref="N68:N69"/>
    <mergeCell ref="AN65:AN66"/>
    <mergeCell ref="AO65:AO66"/>
    <mergeCell ref="AP65:AQ65"/>
    <mergeCell ref="A68:B68"/>
    <mergeCell ref="C68:C69"/>
    <mergeCell ref="D68:D69"/>
    <mergeCell ref="E68:E69"/>
    <mergeCell ref="F68:F69"/>
    <mergeCell ref="G68:G69"/>
    <mergeCell ref="H68:H69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AO68:AO69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O68:P68"/>
    <mergeCell ref="Q68:R68"/>
    <mergeCell ref="S68:S69"/>
    <mergeCell ref="T68:T69"/>
    <mergeCell ref="AH71:AH72"/>
    <mergeCell ref="AI71:AI72"/>
    <mergeCell ref="X71:X72"/>
    <mergeCell ref="Y71:Y72"/>
    <mergeCell ref="Z71:Z72"/>
    <mergeCell ref="AA71:AA72"/>
    <mergeCell ref="AB71:AB72"/>
    <mergeCell ref="AC71:AC72"/>
    <mergeCell ref="Q71:R71"/>
    <mergeCell ref="S71:S72"/>
    <mergeCell ref="T71:T72"/>
    <mergeCell ref="U71:U72"/>
    <mergeCell ref="V71:V72"/>
    <mergeCell ref="W71:W72"/>
    <mergeCell ref="J71:J72"/>
    <mergeCell ref="K71:K72"/>
    <mergeCell ref="L71:L72"/>
    <mergeCell ref="M71:M72"/>
    <mergeCell ref="N71:N72"/>
    <mergeCell ref="O71:P71"/>
    <mergeCell ref="S74:S75"/>
    <mergeCell ref="T74:T75"/>
    <mergeCell ref="U74:U75"/>
    <mergeCell ref="V74:V75"/>
    <mergeCell ref="W74:W75"/>
    <mergeCell ref="X74:X75"/>
    <mergeCell ref="K74:K75"/>
    <mergeCell ref="L74:L75"/>
    <mergeCell ref="M74:M75"/>
    <mergeCell ref="N74:N75"/>
    <mergeCell ref="O74:P74"/>
    <mergeCell ref="Q74:R74"/>
    <mergeCell ref="AP71:AQ71"/>
    <mergeCell ref="A74:B74"/>
    <mergeCell ref="C74:C75"/>
    <mergeCell ref="D74:D75"/>
    <mergeCell ref="E74:E75"/>
    <mergeCell ref="F74:F75"/>
    <mergeCell ref="G74:G75"/>
    <mergeCell ref="H74:H75"/>
    <mergeCell ref="I74:I75"/>
    <mergeCell ref="J74:J75"/>
    <mergeCell ref="AJ71:AJ72"/>
    <mergeCell ref="AK71:AK72"/>
    <mergeCell ref="AL71:AL72"/>
    <mergeCell ref="AM71:AM72"/>
    <mergeCell ref="AN71:AN72"/>
    <mergeCell ref="AO71:AO72"/>
    <mergeCell ref="AD71:AD72"/>
    <mergeCell ref="AE71:AE72"/>
    <mergeCell ref="AF71:AF72"/>
    <mergeCell ref="AG71:AG72"/>
    <mergeCell ref="AK74:AK75"/>
    <mergeCell ref="AL74:AL75"/>
    <mergeCell ref="AM74:AM75"/>
    <mergeCell ref="AN74:AN75"/>
    <mergeCell ref="AO74:AO75"/>
    <mergeCell ref="AP74:AQ74"/>
    <mergeCell ref="AE74:AE75"/>
    <mergeCell ref="AF74:AF75"/>
    <mergeCell ref="AG74:AG75"/>
    <mergeCell ref="AH74:AH75"/>
    <mergeCell ref="AI74:AI75"/>
    <mergeCell ref="AJ74:AJ75"/>
    <mergeCell ref="Y74:Y75"/>
    <mergeCell ref="Z74:Z75"/>
    <mergeCell ref="AA74:AA75"/>
    <mergeCell ref="AB74:AB75"/>
    <mergeCell ref="AC74:AC75"/>
    <mergeCell ref="AD74:AD75"/>
    <mergeCell ref="X77:X78"/>
    <mergeCell ref="Y77:Y78"/>
    <mergeCell ref="Z77:Z78"/>
    <mergeCell ref="AA77:AA78"/>
    <mergeCell ref="N77:N78"/>
    <mergeCell ref="O77:P77"/>
    <mergeCell ref="Q77:R77"/>
    <mergeCell ref="S77:S78"/>
    <mergeCell ref="T77:T78"/>
    <mergeCell ref="U77:U78"/>
    <mergeCell ref="H77:H78"/>
    <mergeCell ref="I77:I78"/>
    <mergeCell ref="J77:J78"/>
    <mergeCell ref="K77:K78"/>
    <mergeCell ref="L77:L78"/>
    <mergeCell ref="M77:M78"/>
    <mergeCell ref="A77:B77"/>
    <mergeCell ref="C77:C78"/>
    <mergeCell ref="D77:D78"/>
    <mergeCell ref="E77:E78"/>
    <mergeCell ref="F77:F78"/>
    <mergeCell ref="G77:G78"/>
    <mergeCell ref="U80:U81"/>
    <mergeCell ref="V80:V81"/>
    <mergeCell ref="I80:I81"/>
    <mergeCell ref="J80:J81"/>
    <mergeCell ref="K80:K81"/>
    <mergeCell ref="L80:L81"/>
    <mergeCell ref="M80:M81"/>
    <mergeCell ref="N80:N81"/>
    <mergeCell ref="AN77:AN78"/>
    <mergeCell ref="AO77:AO78"/>
    <mergeCell ref="AP77:AQ77"/>
    <mergeCell ref="A80:B80"/>
    <mergeCell ref="C80:C81"/>
    <mergeCell ref="D80:D81"/>
    <mergeCell ref="E80:E81"/>
    <mergeCell ref="F80:F81"/>
    <mergeCell ref="G80:G81"/>
    <mergeCell ref="H80:H81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AO80:AO81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AI80:AI81"/>
    <mergeCell ref="AJ80:AJ81"/>
    <mergeCell ref="AK80:AK81"/>
    <mergeCell ref="AL80:AL81"/>
    <mergeCell ref="AM80:AM81"/>
    <mergeCell ref="AN80:AN81"/>
    <mergeCell ref="AC80:AC81"/>
    <mergeCell ref="AD80:AD81"/>
    <mergeCell ref="AE80:AE81"/>
    <mergeCell ref="AF80:AF81"/>
    <mergeCell ref="AG80:AG81"/>
    <mergeCell ref="AH80:AH81"/>
    <mergeCell ref="W80:W81"/>
    <mergeCell ref="X80:X81"/>
    <mergeCell ref="Y80:Y81"/>
    <mergeCell ref="Z80:Z81"/>
    <mergeCell ref="AA80:AA81"/>
    <mergeCell ref="AB80:AB81"/>
    <mergeCell ref="O80:P80"/>
    <mergeCell ref="Q80:R80"/>
    <mergeCell ref="S80:S81"/>
    <mergeCell ref="T80:T81"/>
    <mergeCell ref="AH83:AH84"/>
    <mergeCell ref="AI83:AI84"/>
    <mergeCell ref="X83:X84"/>
    <mergeCell ref="Y83:Y84"/>
    <mergeCell ref="Z83:Z84"/>
    <mergeCell ref="AA83:AA84"/>
    <mergeCell ref="AB83:AB84"/>
    <mergeCell ref="AC83:AC84"/>
    <mergeCell ref="Q83:R83"/>
    <mergeCell ref="S83:S84"/>
    <mergeCell ref="T83:T84"/>
    <mergeCell ref="U83:U84"/>
    <mergeCell ref="V83:V84"/>
    <mergeCell ref="W83:W84"/>
    <mergeCell ref="J83:J84"/>
    <mergeCell ref="K83:K84"/>
    <mergeCell ref="L83:L84"/>
    <mergeCell ref="M83:M84"/>
    <mergeCell ref="N83:N84"/>
    <mergeCell ref="O83:P83"/>
    <mergeCell ref="S86:S87"/>
    <mergeCell ref="T86:T87"/>
    <mergeCell ref="U86:U87"/>
    <mergeCell ref="V86:V87"/>
    <mergeCell ref="W86:W87"/>
    <mergeCell ref="X86:X87"/>
    <mergeCell ref="K86:K87"/>
    <mergeCell ref="L86:L87"/>
    <mergeCell ref="M86:M87"/>
    <mergeCell ref="N86:N87"/>
    <mergeCell ref="O86:P86"/>
    <mergeCell ref="Q86:R86"/>
    <mergeCell ref="AP83:AQ83"/>
    <mergeCell ref="A86:B86"/>
    <mergeCell ref="C86:C87"/>
    <mergeCell ref="D86:D87"/>
    <mergeCell ref="E86:E87"/>
    <mergeCell ref="F86:F87"/>
    <mergeCell ref="G86:G87"/>
    <mergeCell ref="H86:H87"/>
    <mergeCell ref="I86:I87"/>
    <mergeCell ref="J86:J87"/>
    <mergeCell ref="AJ83:AJ84"/>
    <mergeCell ref="AK83:AK84"/>
    <mergeCell ref="AL83:AL84"/>
    <mergeCell ref="AM83:AM84"/>
    <mergeCell ref="AN83:AN84"/>
    <mergeCell ref="AO83:AO84"/>
    <mergeCell ref="AD83:AD84"/>
    <mergeCell ref="AE83:AE84"/>
    <mergeCell ref="AF83:AF84"/>
    <mergeCell ref="AG83:AG84"/>
    <mergeCell ref="AK86:AK87"/>
    <mergeCell ref="AL86:AL87"/>
    <mergeCell ref="AM86:AM87"/>
    <mergeCell ref="AN86:AN87"/>
    <mergeCell ref="AO86:AO87"/>
    <mergeCell ref="AP86:AQ86"/>
    <mergeCell ref="AE86:AE87"/>
    <mergeCell ref="AF86:AF87"/>
    <mergeCell ref="AG86:AG87"/>
    <mergeCell ref="AH86:AH87"/>
    <mergeCell ref="AI86:AI87"/>
    <mergeCell ref="AJ86:AJ87"/>
    <mergeCell ref="Y86:Y87"/>
    <mergeCell ref="Z86:Z87"/>
    <mergeCell ref="AA86:AA87"/>
    <mergeCell ref="AB86:AB87"/>
    <mergeCell ref="AC86:AC87"/>
    <mergeCell ref="AD86:AD87"/>
    <mergeCell ref="Z89:Z90"/>
    <mergeCell ref="AA89:AA90"/>
    <mergeCell ref="N89:N90"/>
    <mergeCell ref="O89:P89"/>
    <mergeCell ref="Q89:R89"/>
    <mergeCell ref="S89:S90"/>
    <mergeCell ref="T89:T90"/>
    <mergeCell ref="U89:U90"/>
    <mergeCell ref="H89:H90"/>
    <mergeCell ref="I89:I90"/>
    <mergeCell ref="J89:J90"/>
    <mergeCell ref="K89:K90"/>
    <mergeCell ref="L89:L90"/>
    <mergeCell ref="M89:M90"/>
    <mergeCell ref="A89:B89"/>
    <mergeCell ref="C89:C90"/>
    <mergeCell ref="D89:D90"/>
    <mergeCell ref="E89:E90"/>
    <mergeCell ref="F89:F90"/>
    <mergeCell ref="G89:G90"/>
    <mergeCell ref="I92:I93"/>
    <mergeCell ref="J92:J93"/>
    <mergeCell ref="K92:K93"/>
    <mergeCell ref="L92:L93"/>
    <mergeCell ref="M92:M93"/>
    <mergeCell ref="N92:N93"/>
    <mergeCell ref="AN89:AN90"/>
    <mergeCell ref="AO89:AO90"/>
    <mergeCell ref="AP89:AQ89"/>
    <mergeCell ref="A92:B92"/>
    <mergeCell ref="C92:C93"/>
    <mergeCell ref="D92:D93"/>
    <mergeCell ref="E92:E93"/>
    <mergeCell ref="F92:F93"/>
    <mergeCell ref="G92:G93"/>
    <mergeCell ref="H92:H93"/>
    <mergeCell ref="AH89:AH90"/>
    <mergeCell ref="AI89:AI90"/>
    <mergeCell ref="AJ89:AJ90"/>
    <mergeCell ref="AK89:AK90"/>
    <mergeCell ref="AL89:AL90"/>
    <mergeCell ref="AM89:AM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O92:P92"/>
    <mergeCell ref="Q92:R92"/>
    <mergeCell ref="S92:S93"/>
    <mergeCell ref="T92:T93"/>
    <mergeCell ref="AO92:AO93"/>
    <mergeCell ref="AP92:AQ92"/>
    <mergeCell ref="AI92:AI93"/>
    <mergeCell ref="AJ92:AJ93"/>
    <mergeCell ref="AK92:AK93"/>
    <mergeCell ref="AL92:AL93"/>
    <mergeCell ref="AM92:AM93"/>
    <mergeCell ref="AN92:AN93"/>
    <mergeCell ref="AC92:AC93"/>
    <mergeCell ref="AD92:AD93"/>
    <mergeCell ref="AE92:AE93"/>
    <mergeCell ref="AF92:AF93"/>
    <mergeCell ref="AG92:AG93"/>
    <mergeCell ref="AH92:AH93"/>
    <mergeCell ref="W92:W93"/>
    <mergeCell ref="X92:X93"/>
    <mergeCell ref="Y92:Y93"/>
    <mergeCell ref="Z92:Z93"/>
    <mergeCell ref="AA92:AA93"/>
    <mergeCell ref="AB92:AB93"/>
    <mergeCell ref="U92:U93"/>
    <mergeCell ref="V92:V93"/>
  </mergeCells>
  <printOptions horizontalCentered="1"/>
  <pageMargins left="0.25" right="0.25" top="0.33" bottom="0.31" header="0.3" footer="0.3"/>
  <pageSetup paperSize="9" scale="60" orientation="landscape" r:id="rId1"/>
  <rowBreaks count="3" manualBreakCount="3">
    <brk id="31" max="42" man="1"/>
    <brk id="61" max="42" man="1"/>
    <brk id="91" max="4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94"/>
  <sheetViews>
    <sheetView view="pageBreakPreview" topLeftCell="A4" zoomScale="70" zoomScaleNormal="80" zoomScaleSheetLayoutView="70" workbookViewId="0">
      <selection activeCell="A13" sqref="A13:AQ13"/>
    </sheetView>
  </sheetViews>
  <sheetFormatPr defaultRowHeight="23.25" customHeight="1"/>
  <cols>
    <col min="1" max="1" width="4.875" style="61" customWidth="1"/>
    <col min="2" max="2" width="6.75" style="61" customWidth="1"/>
    <col min="3" max="3" width="8.37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219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'L4'!A12</f>
        <v>1</v>
      </c>
      <c r="B4" s="161" t="str">
        <f>'L4'!B12</f>
        <v>ID1262</v>
      </c>
      <c r="C4" s="187" t="str">
        <f>'L4'!D12</f>
        <v>រុំ សាវឿន</v>
      </c>
      <c r="D4" s="162">
        <f>'L4'!H12</f>
        <v>44697</v>
      </c>
      <c r="E4" s="163">
        <f>'L4'!I12</f>
        <v>204</v>
      </c>
      <c r="F4" s="163">
        <f>'L4'!J12</f>
        <v>26</v>
      </c>
      <c r="G4" s="161">
        <f>'L4'!K12</f>
        <v>0</v>
      </c>
      <c r="H4" s="161">
        <f>'L4'!L12</f>
        <v>0</v>
      </c>
      <c r="I4" s="161">
        <f>'L4'!M12</f>
        <v>0</v>
      </c>
      <c r="J4" s="161">
        <f>'L4'!N12</f>
        <v>26</v>
      </c>
      <c r="K4" s="161">
        <f>'L4'!P12</f>
        <v>0</v>
      </c>
      <c r="L4" s="161">
        <f>'L4'!Q12</f>
        <v>0</v>
      </c>
      <c r="M4" s="161">
        <f>'L4'!R12</f>
        <v>0</v>
      </c>
      <c r="N4" s="161">
        <f>'L4'!S12</f>
        <v>0</v>
      </c>
      <c r="O4" s="164">
        <f>'L4'!T12</f>
        <v>0</v>
      </c>
      <c r="P4" s="164">
        <f>'L4'!U12</f>
        <v>0</v>
      </c>
      <c r="Q4" s="165">
        <f>'L4'!W12</f>
        <v>0</v>
      </c>
      <c r="R4" s="165">
        <f>'L4'!X12</f>
        <v>0</v>
      </c>
      <c r="S4" s="165">
        <f>'L4'!AB12</f>
        <v>0</v>
      </c>
      <c r="T4" s="165">
        <f>'L4'!AC12</f>
        <v>0</v>
      </c>
      <c r="U4" s="165">
        <f>'L4'!AD12</f>
        <v>0</v>
      </c>
      <c r="V4" s="165">
        <f>'L4'!AE12</f>
        <v>0</v>
      </c>
      <c r="W4" s="165">
        <f>'L4'!AF12</f>
        <v>0</v>
      </c>
      <c r="X4" s="165">
        <f>'L4'!AG12</f>
        <v>204</v>
      </c>
      <c r="Y4" s="165">
        <f>'L4'!AH12</f>
        <v>204</v>
      </c>
      <c r="Z4" s="165"/>
      <c r="AA4" s="165"/>
      <c r="AB4" s="165">
        <f>'L4'!AL12</f>
        <v>10</v>
      </c>
      <c r="AC4" s="165">
        <f>'L4'!AR12</f>
        <v>14.999999999999998</v>
      </c>
      <c r="AD4" s="165">
        <f>'L4'!AX12</f>
        <v>229</v>
      </c>
      <c r="AE4" s="163">
        <f>'L4'!BE12</f>
        <v>12</v>
      </c>
      <c r="AF4" s="166">
        <f>'L4'!BH12</f>
        <v>20</v>
      </c>
      <c r="AG4" s="166">
        <f>'L4'!BW12</f>
        <v>0</v>
      </c>
      <c r="AH4" s="166">
        <f>'L4'!BX12</f>
        <v>13.5</v>
      </c>
      <c r="AI4" s="166">
        <f>'L4'!BY12</f>
        <v>0</v>
      </c>
      <c r="AJ4" s="166">
        <f>'L4'!BV12</f>
        <v>0</v>
      </c>
      <c r="AK4" s="166">
        <f>'L4'!BZ12</f>
        <v>102</v>
      </c>
      <c r="AL4" s="166">
        <f>'L4'!CA12</f>
        <v>0</v>
      </c>
      <c r="AM4" s="166">
        <f>'L4'!CB12</f>
        <v>5.49</v>
      </c>
      <c r="AN4" s="166">
        <f>'L4'!CC12</f>
        <v>1</v>
      </c>
      <c r="AO4" s="166">
        <f>'L4'!CD12</f>
        <v>166.01</v>
      </c>
      <c r="AP4" s="161">
        <f>'L4'!CE12</f>
        <v>166</v>
      </c>
      <c r="AQ4" s="167">
        <f>'L4'!CF12</f>
        <v>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219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'L4'!A13</f>
        <v>2</v>
      </c>
      <c r="B7" s="161" t="str">
        <f>'L4'!B13</f>
        <v>ID1272</v>
      </c>
      <c r="C7" s="187" t="str">
        <f>'L4'!D13</f>
        <v>ជួន ស្រីនាថ</v>
      </c>
      <c r="D7" s="162">
        <f>'L4'!H13</f>
        <v>44701</v>
      </c>
      <c r="E7" s="163">
        <f>'L4'!I13</f>
        <v>204</v>
      </c>
      <c r="F7" s="163">
        <f>'L4'!J13</f>
        <v>26</v>
      </c>
      <c r="G7" s="161">
        <f>'L4'!K13</f>
        <v>0.5</v>
      </c>
      <c r="H7" s="161">
        <f>'L4'!L13</f>
        <v>0</v>
      </c>
      <c r="I7" s="161">
        <f>'L4'!M13</f>
        <v>0</v>
      </c>
      <c r="J7" s="161">
        <f>'L4'!N13</f>
        <v>23.5</v>
      </c>
      <c r="K7" s="161">
        <f>'L4'!P13</f>
        <v>0</v>
      </c>
      <c r="L7" s="161">
        <f>'L4'!Q13</f>
        <v>0</v>
      </c>
      <c r="M7" s="161" t="str">
        <f>'L4'!R13</f>
        <v>2</v>
      </c>
      <c r="N7" s="161">
        <f>'L4'!S13</f>
        <v>0</v>
      </c>
      <c r="O7" s="164">
        <f>'L4'!T13</f>
        <v>0</v>
      </c>
      <c r="P7" s="164">
        <f>'L4'!U13</f>
        <v>0</v>
      </c>
      <c r="Q7" s="165">
        <f>'L4'!W13</f>
        <v>0</v>
      </c>
      <c r="R7" s="165">
        <f>'L4'!X13</f>
        <v>0</v>
      </c>
      <c r="S7" s="165">
        <f>'L4'!AB13</f>
        <v>0</v>
      </c>
      <c r="T7" s="165">
        <f>'L4'!AC13</f>
        <v>0</v>
      </c>
      <c r="U7" s="165">
        <f>'L4'!AD13</f>
        <v>0</v>
      </c>
      <c r="V7" s="165">
        <f>'L4'!AE13</f>
        <v>15.692307692307692</v>
      </c>
      <c r="W7" s="165">
        <f>'L4'!AF13</f>
        <v>0</v>
      </c>
      <c r="X7" s="165">
        <f>'L4'!AG13</f>
        <v>184.38461538461539</v>
      </c>
      <c r="Y7" s="165">
        <f>'L4'!AH13</f>
        <v>200.07692307692307</v>
      </c>
      <c r="Z7" s="165"/>
      <c r="AA7" s="165"/>
      <c r="AB7" s="165">
        <f>'L4'!AL13</f>
        <v>10</v>
      </c>
      <c r="AC7" s="165">
        <f>'L4'!AR13</f>
        <v>13.557692307692307</v>
      </c>
      <c r="AD7" s="165">
        <f>'L4'!AX13</f>
        <v>223.63461538461536</v>
      </c>
      <c r="AE7" s="163">
        <f>'L4'!BE13</f>
        <v>12</v>
      </c>
      <c r="AF7" s="166">
        <f>'L4'!BH13</f>
        <v>0</v>
      </c>
      <c r="AG7" s="166">
        <f>'L4'!BW13</f>
        <v>0</v>
      </c>
      <c r="AH7" s="166">
        <f>'L4'!BX13</f>
        <v>12.25</v>
      </c>
      <c r="AI7" s="166">
        <f>'L4'!BY13</f>
        <v>0</v>
      </c>
      <c r="AJ7" s="166">
        <f>'L4'!BV13</f>
        <v>0</v>
      </c>
      <c r="AK7" s="166">
        <f>'L4'!BZ13</f>
        <v>98.08</v>
      </c>
      <c r="AL7" s="166">
        <f>'L4'!CA13</f>
        <v>0</v>
      </c>
      <c r="AM7" s="166">
        <f>'L4'!CB13</f>
        <v>4.95</v>
      </c>
      <c r="AN7" s="166">
        <f>'L4'!CC13</f>
        <v>1</v>
      </c>
      <c r="AO7" s="166">
        <f>'L4'!CD13</f>
        <v>143.85</v>
      </c>
      <c r="AP7" s="161">
        <f>'L4'!CE13</f>
        <v>143</v>
      </c>
      <c r="AQ7" s="167">
        <f>'L4'!CF13</f>
        <v>3400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219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'L4'!A14</f>
        <v>3</v>
      </c>
      <c r="B10" s="161" t="str">
        <f>'L4'!B14</f>
        <v>ID1285</v>
      </c>
      <c r="C10" s="187" t="str">
        <f>'L4'!D14</f>
        <v>អ៊ីម សុធា</v>
      </c>
      <c r="D10" s="162">
        <f>'L4'!H14</f>
        <v>44728</v>
      </c>
      <c r="E10" s="163">
        <f>'L4'!I14</f>
        <v>204</v>
      </c>
      <c r="F10" s="163">
        <f>'L4'!J14</f>
        <v>26</v>
      </c>
      <c r="G10" s="161">
        <f>'L4'!K14</f>
        <v>0</v>
      </c>
      <c r="H10" s="161">
        <f>'L4'!L14</f>
        <v>0</v>
      </c>
      <c r="I10" s="161">
        <f>'L4'!M14</f>
        <v>0</v>
      </c>
      <c r="J10" s="161">
        <f>'L4'!N14</f>
        <v>24</v>
      </c>
      <c r="K10" s="161">
        <f>'L4'!P14</f>
        <v>0</v>
      </c>
      <c r="L10" s="161">
        <f>'L4'!Q14</f>
        <v>0</v>
      </c>
      <c r="M10" s="161" t="str">
        <f>'L4'!R14</f>
        <v>2</v>
      </c>
      <c r="N10" s="161">
        <f>'L4'!S14</f>
        <v>0</v>
      </c>
      <c r="O10" s="164">
        <f>'L4'!T14</f>
        <v>0</v>
      </c>
      <c r="P10" s="164">
        <f>'L4'!U14</f>
        <v>0</v>
      </c>
      <c r="Q10" s="165">
        <f>'L4'!W14</f>
        <v>0</v>
      </c>
      <c r="R10" s="165">
        <f>'L4'!X14</f>
        <v>0</v>
      </c>
      <c r="S10" s="165">
        <f>'L4'!AB14</f>
        <v>0</v>
      </c>
      <c r="T10" s="165">
        <f>'L4'!AC14</f>
        <v>0</v>
      </c>
      <c r="U10" s="165">
        <f>'L4'!AD14</f>
        <v>0</v>
      </c>
      <c r="V10" s="165">
        <f>'L4'!AE14</f>
        <v>15.692307692307692</v>
      </c>
      <c r="W10" s="165">
        <f>'L4'!AF14</f>
        <v>0</v>
      </c>
      <c r="X10" s="165">
        <f>'L4'!AG14</f>
        <v>188.30769230769229</v>
      </c>
      <c r="Y10" s="165">
        <f>'L4'!AH14</f>
        <v>203.99999999999997</v>
      </c>
      <c r="Z10" s="165"/>
      <c r="AA10" s="165"/>
      <c r="AB10" s="165">
        <f>'L4'!AL14</f>
        <v>10</v>
      </c>
      <c r="AC10" s="165">
        <f>'L4'!AR14</f>
        <v>13.846153846153845</v>
      </c>
      <c r="AD10" s="165">
        <f>'L4'!AX14</f>
        <v>227.84615384615381</v>
      </c>
      <c r="AE10" s="163">
        <f>'L4'!BE14</f>
        <v>12</v>
      </c>
      <c r="AF10" s="166">
        <f>'L4'!BH14</f>
        <v>12</v>
      </c>
      <c r="AG10" s="166">
        <f>'L4'!BW14</f>
        <v>0</v>
      </c>
      <c r="AH10" s="166">
        <f>'L4'!BX14</f>
        <v>12.5</v>
      </c>
      <c r="AI10" s="166">
        <f>'L4'!BY14</f>
        <v>0</v>
      </c>
      <c r="AJ10" s="166">
        <f>'L4'!BV14</f>
        <v>0</v>
      </c>
      <c r="AK10" s="166">
        <f>'L4'!BZ14</f>
        <v>102</v>
      </c>
      <c r="AL10" s="166">
        <f>'L4'!CA14</f>
        <v>0</v>
      </c>
      <c r="AM10" s="166">
        <f>'L4'!CB14</f>
        <v>5.28</v>
      </c>
      <c r="AN10" s="166">
        <f>'L4'!CC14</f>
        <v>1</v>
      </c>
      <c r="AO10" s="166">
        <f>'L4'!CD14</f>
        <v>156.07</v>
      </c>
      <c r="AP10" s="161">
        <f>'L4'!CE14</f>
        <v>156</v>
      </c>
      <c r="AQ10" s="167">
        <f>'L4'!CF14</f>
        <v>300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219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'L4'!A15</f>
        <v>4</v>
      </c>
      <c r="B13" s="161" t="str">
        <f>'L4'!B15</f>
        <v>ID1426</v>
      </c>
      <c r="C13" s="187" t="str">
        <f>'L4'!D15</f>
        <v>ប៊ុត ស្រីលីន</v>
      </c>
      <c r="D13" s="162">
        <f>'L4'!H15</f>
        <v>44789</v>
      </c>
      <c r="E13" s="163">
        <f>'L4'!I15</f>
        <v>204</v>
      </c>
      <c r="F13" s="163">
        <f>'L4'!J15</f>
        <v>26</v>
      </c>
      <c r="G13" s="161">
        <f>'L4'!K15</f>
        <v>1</v>
      </c>
      <c r="H13" s="161">
        <f>'L4'!L15</f>
        <v>0</v>
      </c>
      <c r="I13" s="161">
        <f>'L4'!M15</f>
        <v>0</v>
      </c>
      <c r="J13" s="161">
        <f>'L4'!N15</f>
        <v>25</v>
      </c>
      <c r="K13" s="161">
        <f>'L4'!P15</f>
        <v>0</v>
      </c>
      <c r="L13" s="161">
        <f>'L4'!Q15</f>
        <v>0</v>
      </c>
      <c r="M13" s="161">
        <f>'L4'!R15</f>
        <v>0</v>
      </c>
      <c r="N13" s="161">
        <f>'L4'!S15</f>
        <v>0</v>
      </c>
      <c r="O13" s="164">
        <f>'L4'!T15</f>
        <v>0</v>
      </c>
      <c r="P13" s="164">
        <f>'L4'!U15</f>
        <v>0</v>
      </c>
      <c r="Q13" s="165">
        <f>'L4'!W15</f>
        <v>0</v>
      </c>
      <c r="R13" s="165">
        <f>'L4'!X15</f>
        <v>0</v>
      </c>
      <c r="S13" s="165">
        <f>'L4'!AB15</f>
        <v>0</v>
      </c>
      <c r="T13" s="165">
        <f>'L4'!AC15</f>
        <v>0</v>
      </c>
      <c r="U13" s="165">
        <f>'L4'!AD15</f>
        <v>0</v>
      </c>
      <c r="V13" s="165">
        <f>'L4'!AE15</f>
        <v>0</v>
      </c>
      <c r="W13" s="165">
        <f>'L4'!AF15</f>
        <v>0</v>
      </c>
      <c r="X13" s="165">
        <f>'L4'!AG15</f>
        <v>196.15384615384613</v>
      </c>
      <c r="Y13" s="165">
        <f>'L4'!AH15</f>
        <v>196.15384615384613</v>
      </c>
      <c r="Z13" s="165"/>
      <c r="AA13" s="165"/>
      <c r="AB13" s="165">
        <f>'L4'!AL15</f>
        <v>10</v>
      </c>
      <c r="AC13" s="165">
        <f>'L4'!AR15</f>
        <v>14.999999999999998</v>
      </c>
      <c r="AD13" s="165">
        <f>'L4'!AX15</f>
        <v>221.15384615384613</v>
      </c>
      <c r="AE13" s="163">
        <f>'L4'!BE15</f>
        <v>9</v>
      </c>
      <c r="AF13" s="166">
        <f>'L4'!BH15</f>
        <v>12</v>
      </c>
      <c r="AG13" s="166">
        <f>'L4'!BW15</f>
        <v>0</v>
      </c>
      <c r="AH13" s="166">
        <f>'L4'!BX15</f>
        <v>13</v>
      </c>
      <c r="AI13" s="166">
        <f>'L4'!BY15</f>
        <v>0</v>
      </c>
      <c r="AJ13" s="166">
        <f>'L4'!BV15</f>
        <v>0</v>
      </c>
      <c r="AK13" s="166">
        <f>'L4'!BZ15</f>
        <v>94.15</v>
      </c>
      <c r="AL13" s="166">
        <f>'L4'!CA15</f>
        <v>0</v>
      </c>
      <c r="AM13" s="166">
        <f>'L4'!CB15</f>
        <v>5.1100000000000003</v>
      </c>
      <c r="AN13" s="166">
        <f>'L4'!CC15</f>
        <v>1</v>
      </c>
      <c r="AO13" s="166">
        <f>'L4'!CD15</f>
        <v>154.88999999999999</v>
      </c>
      <c r="AP13" s="161">
        <f>'L4'!CE15</f>
        <v>154</v>
      </c>
      <c r="AQ13" s="167">
        <f>'L4'!CF15</f>
        <v>3600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219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'L4'!A16</f>
        <v>5</v>
      </c>
      <c r="B16" s="161" t="str">
        <f>'L4'!B16</f>
        <v>ID1477</v>
      </c>
      <c r="C16" s="187" t="str">
        <f>'L4'!D16</f>
        <v>ប៊យ ស្រីដើង</v>
      </c>
      <c r="D16" s="162">
        <f>'L4'!H16</f>
        <v>44844</v>
      </c>
      <c r="E16" s="163">
        <f>'L4'!I16</f>
        <v>204</v>
      </c>
      <c r="F16" s="163">
        <f>'L4'!J16</f>
        <v>26</v>
      </c>
      <c r="G16" s="161">
        <f>'L4'!K16</f>
        <v>0</v>
      </c>
      <c r="H16" s="161">
        <f>'L4'!L16</f>
        <v>0</v>
      </c>
      <c r="I16" s="161">
        <f>'L4'!M16</f>
        <v>0</v>
      </c>
      <c r="J16" s="161">
        <f>'L4'!N16</f>
        <v>24</v>
      </c>
      <c r="K16" s="161" t="str">
        <f>'L4'!P16</f>
        <v>2</v>
      </c>
      <c r="L16" s="161">
        <f>'L4'!Q16</f>
        <v>0</v>
      </c>
      <c r="M16" s="161">
        <f>'L4'!R16</f>
        <v>0</v>
      </c>
      <c r="N16" s="161">
        <f>'L4'!S16</f>
        <v>0</v>
      </c>
      <c r="O16" s="164">
        <f>'L4'!T16</f>
        <v>0</v>
      </c>
      <c r="P16" s="164">
        <f>'L4'!U16</f>
        <v>0</v>
      </c>
      <c r="Q16" s="165">
        <f>'L4'!W16</f>
        <v>0</v>
      </c>
      <c r="R16" s="165">
        <f>'L4'!X16</f>
        <v>0</v>
      </c>
      <c r="S16" s="165">
        <f>'L4'!AB16</f>
        <v>0</v>
      </c>
      <c r="T16" s="165">
        <f>'L4'!AC16</f>
        <v>15.692307692307692</v>
      </c>
      <c r="U16" s="165">
        <f>'L4'!AD16</f>
        <v>0</v>
      </c>
      <c r="V16" s="165">
        <f>'L4'!AE16</f>
        <v>0</v>
      </c>
      <c r="W16" s="165">
        <f>'L4'!AF16</f>
        <v>0</v>
      </c>
      <c r="X16" s="165">
        <f>'L4'!AG16</f>
        <v>188.30769230769229</v>
      </c>
      <c r="Y16" s="165">
        <f>'L4'!AH16</f>
        <v>203.99999999999997</v>
      </c>
      <c r="Z16" s="165"/>
      <c r="AA16" s="165"/>
      <c r="AB16" s="165">
        <f>'L4'!AL16</f>
        <v>10</v>
      </c>
      <c r="AC16" s="165">
        <f>'L4'!AR16</f>
        <v>14.999999999999998</v>
      </c>
      <c r="AD16" s="165">
        <f>'L4'!AX16</f>
        <v>228.99999999999997</v>
      </c>
      <c r="AE16" s="163">
        <f>'L4'!BE16</f>
        <v>9</v>
      </c>
      <c r="AF16" s="166">
        <f>'L4'!BH16</f>
        <v>0</v>
      </c>
      <c r="AG16" s="166">
        <f>'L4'!BW16</f>
        <v>35.567</v>
      </c>
      <c r="AH16" s="166">
        <f>'L4'!BX16</f>
        <v>12.5</v>
      </c>
      <c r="AI16" s="166">
        <f>'L4'!BY16</f>
        <v>0</v>
      </c>
      <c r="AJ16" s="166">
        <f>'L4'!BV16</f>
        <v>0</v>
      </c>
      <c r="AK16" s="166">
        <f>'L4'!BZ16</f>
        <v>102</v>
      </c>
      <c r="AL16" s="166">
        <f>'L4'!CA16</f>
        <v>0</v>
      </c>
      <c r="AM16" s="166">
        <f>'L4'!CB16</f>
        <v>5.75</v>
      </c>
      <c r="AN16" s="166">
        <f>'L4'!CC16</f>
        <v>1</v>
      </c>
      <c r="AO16" s="166">
        <f>'L4'!CD16</f>
        <v>177.32</v>
      </c>
      <c r="AP16" s="161">
        <f>'L4'!CE16</f>
        <v>177</v>
      </c>
      <c r="AQ16" s="167">
        <f>'L4'!CF16</f>
        <v>1300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219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'L4'!A17</f>
        <v>6</v>
      </c>
      <c r="B19" s="161" t="str">
        <f>'L4'!B17</f>
        <v>ID1566</v>
      </c>
      <c r="C19" s="187" t="str">
        <f>'L4'!D17</f>
        <v>ជិត ណៃ</v>
      </c>
      <c r="D19" s="162">
        <f>'L4'!H17</f>
        <v>44958</v>
      </c>
      <c r="E19" s="163">
        <f>'L4'!I17</f>
        <v>204</v>
      </c>
      <c r="F19" s="163">
        <f>'L4'!J17</f>
        <v>26</v>
      </c>
      <c r="G19" s="161">
        <f>'L4'!K17</f>
        <v>2</v>
      </c>
      <c r="H19" s="161">
        <f>'L4'!L17</f>
        <v>0</v>
      </c>
      <c r="I19" s="161">
        <f>'L4'!M17</f>
        <v>0</v>
      </c>
      <c r="J19" s="161">
        <f>'L4'!N17</f>
        <v>24</v>
      </c>
      <c r="K19" s="161">
        <f>'L4'!P17</f>
        <v>0</v>
      </c>
      <c r="L19" s="161">
        <f>'L4'!Q17</f>
        <v>0</v>
      </c>
      <c r="M19" s="161">
        <f>'L4'!R17</f>
        <v>0</v>
      </c>
      <c r="N19" s="161">
        <f>'L4'!S17</f>
        <v>0</v>
      </c>
      <c r="O19" s="164">
        <f>'L4'!T17</f>
        <v>0</v>
      </c>
      <c r="P19" s="164">
        <f>'L4'!U17</f>
        <v>0</v>
      </c>
      <c r="Q19" s="165">
        <f>'L4'!W17</f>
        <v>0</v>
      </c>
      <c r="R19" s="165">
        <f>'L4'!X17</f>
        <v>0</v>
      </c>
      <c r="S19" s="165">
        <f>'L4'!AB17</f>
        <v>0</v>
      </c>
      <c r="T19" s="165">
        <f>'L4'!AC17</f>
        <v>0</v>
      </c>
      <c r="U19" s="165">
        <f>'L4'!AD17</f>
        <v>0</v>
      </c>
      <c r="V19" s="165">
        <f>'L4'!AE17</f>
        <v>0</v>
      </c>
      <c r="W19" s="165">
        <f>'L4'!AF17</f>
        <v>0</v>
      </c>
      <c r="X19" s="165">
        <f>'L4'!AG17</f>
        <v>188.30769230769229</v>
      </c>
      <c r="Y19" s="165">
        <f>'L4'!AH17</f>
        <v>188.30769230769229</v>
      </c>
      <c r="Z19" s="165"/>
      <c r="AA19" s="165"/>
      <c r="AB19" s="165">
        <f>'L4'!AL17</f>
        <v>10</v>
      </c>
      <c r="AC19" s="165">
        <f>'L4'!AR17</f>
        <v>13.846153846153845</v>
      </c>
      <c r="AD19" s="165">
        <f>'L4'!AX17</f>
        <v>212.15384615384613</v>
      </c>
      <c r="AE19" s="163">
        <f>'L4'!BE17</f>
        <v>6</v>
      </c>
      <c r="AF19" s="166">
        <f>'L4'!BH17</f>
        <v>32</v>
      </c>
      <c r="AG19" s="166">
        <f>'L4'!BW17</f>
        <v>0</v>
      </c>
      <c r="AH19" s="166">
        <f>'L4'!BX17</f>
        <v>12.5</v>
      </c>
      <c r="AI19" s="166">
        <f>'L4'!BY17</f>
        <v>0</v>
      </c>
      <c r="AJ19" s="166">
        <f>'L4'!BV17</f>
        <v>0</v>
      </c>
      <c r="AK19" s="166">
        <f>'L4'!BZ17</f>
        <v>86.31</v>
      </c>
      <c r="AL19" s="166">
        <f>'L4'!CA17</f>
        <v>0</v>
      </c>
      <c r="AM19" s="166">
        <f>'L4'!CB17</f>
        <v>5.25</v>
      </c>
      <c r="AN19" s="166">
        <f>'L4'!CC17</f>
        <v>1</v>
      </c>
      <c r="AO19" s="166">
        <f>'L4'!CD17</f>
        <v>170.09</v>
      </c>
      <c r="AP19" s="161">
        <f>'L4'!CE17</f>
        <v>170</v>
      </c>
      <c r="AQ19" s="167">
        <f>'L4'!CF17</f>
        <v>400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219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'L4'!A18</f>
        <v>7</v>
      </c>
      <c r="B22" s="161" t="str">
        <f>'L4'!B18</f>
        <v>ID1583</v>
      </c>
      <c r="C22" s="187" t="str">
        <f>'L4'!D18</f>
        <v>វណ្ណា ស្រីកា</v>
      </c>
      <c r="D22" s="162">
        <f>'L4'!H18</f>
        <v>44972</v>
      </c>
      <c r="E22" s="163">
        <f>'L4'!I18</f>
        <v>204</v>
      </c>
      <c r="F22" s="163">
        <f>'L4'!J18</f>
        <v>26</v>
      </c>
      <c r="G22" s="161">
        <f>'L4'!K18</f>
        <v>0.5</v>
      </c>
      <c r="H22" s="161">
        <f>'L4'!L18</f>
        <v>0</v>
      </c>
      <c r="I22" s="161">
        <f>'L4'!M18</f>
        <v>0</v>
      </c>
      <c r="J22" s="161">
        <f>'L4'!N18</f>
        <v>23</v>
      </c>
      <c r="K22" s="161">
        <f>'L4'!P18</f>
        <v>0</v>
      </c>
      <c r="L22" s="161">
        <f>'L4'!Q18</f>
        <v>0</v>
      </c>
      <c r="M22" s="161" t="str">
        <f>'L4'!R18</f>
        <v>2.5</v>
      </c>
      <c r="N22" s="161">
        <f>'L4'!S18</f>
        <v>0</v>
      </c>
      <c r="O22" s="164">
        <f>'L4'!T18</f>
        <v>0</v>
      </c>
      <c r="P22" s="164">
        <f>'L4'!U18</f>
        <v>0</v>
      </c>
      <c r="Q22" s="165">
        <f>'L4'!W18</f>
        <v>0</v>
      </c>
      <c r="R22" s="165">
        <f>'L4'!X18</f>
        <v>0</v>
      </c>
      <c r="S22" s="165">
        <f>'L4'!AB18</f>
        <v>0</v>
      </c>
      <c r="T22" s="165">
        <f>'L4'!AC18</f>
        <v>0</v>
      </c>
      <c r="U22" s="165">
        <f>'L4'!AD18</f>
        <v>0</v>
      </c>
      <c r="V22" s="165">
        <f>'L4'!AE18</f>
        <v>19.615384615384613</v>
      </c>
      <c r="W22" s="165">
        <f>'L4'!AF18</f>
        <v>0</v>
      </c>
      <c r="X22" s="165">
        <f>'L4'!AG18</f>
        <v>180.46153846153845</v>
      </c>
      <c r="Y22" s="165">
        <f>'L4'!AH18</f>
        <v>200.07692307692307</v>
      </c>
      <c r="Z22" s="165"/>
      <c r="AA22" s="165"/>
      <c r="AB22" s="165">
        <f>'L4'!AL18</f>
        <v>10</v>
      </c>
      <c r="AC22" s="165">
        <f>'L4'!AR18</f>
        <v>13.269230769230768</v>
      </c>
      <c r="AD22" s="165">
        <f>'L4'!AX18</f>
        <v>223.34615384615384</v>
      </c>
      <c r="AE22" s="163">
        <f>'L4'!BE18</f>
        <v>6</v>
      </c>
      <c r="AF22" s="166">
        <f>'L4'!BH18</f>
        <v>0</v>
      </c>
      <c r="AG22" s="166">
        <f>'L4'!BW18</f>
        <v>35.991500000000002</v>
      </c>
      <c r="AH22" s="166">
        <f>'L4'!BX18</f>
        <v>12</v>
      </c>
      <c r="AI22" s="166">
        <f>'L4'!BY18</f>
        <v>0</v>
      </c>
      <c r="AJ22" s="166">
        <f>'L4'!BV18</f>
        <v>0</v>
      </c>
      <c r="AK22" s="166">
        <f>'L4'!BZ18</f>
        <v>98.08</v>
      </c>
      <c r="AL22" s="166">
        <f>'L4'!CA18</f>
        <v>0</v>
      </c>
      <c r="AM22" s="166">
        <f>'L4'!CB18</f>
        <v>5.54</v>
      </c>
      <c r="AN22" s="166">
        <f>'L4'!CC18</f>
        <v>1</v>
      </c>
      <c r="AO22" s="166">
        <f>'L4'!CD18</f>
        <v>172.72</v>
      </c>
      <c r="AP22" s="161">
        <f>'L4'!CE18</f>
        <v>172</v>
      </c>
      <c r="AQ22" s="167">
        <f>'L4'!CF18</f>
        <v>2900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219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'L4'!A19</f>
        <v>8</v>
      </c>
      <c r="B25" s="161" t="str">
        <f>'L4'!B19</f>
        <v>ID1591</v>
      </c>
      <c r="C25" s="187" t="str">
        <f>'L4'!D19</f>
        <v>ឆាយ មន្នីរតនា</v>
      </c>
      <c r="D25" s="162">
        <f>'L4'!H19</f>
        <v>45001</v>
      </c>
      <c r="E25" s="163">
        <f>'L4'!I19</f>
        <v>204</v>
      </c>
      <c r="F25" s="163">
        <f>'L4'!J19</f>
        <v>26</v>
      </c>
      <c r="G25" s="161">
        <f>'L4'!K19</f>
        <v>0</v>
      </c>
      <c r="H25" s="161">
        <f>'L4'!L19</f>
        <v>0</v>
      </c>
      <c r="I25" s="161">
        <f>'L4'!M19</f>
        <v>0</v>
      </c>
      <c r="J25" s="161">
        <f>'L4'!N19</f>
        <v>26</v>
      </c>
      <c r="K25" s="161">
        <f>'L4'!P19</f>
        <v>0</v>
      </c>
      <c r="L25" s="161">
        <f>'L4'!Q19</f>
        <v>0</v>
      </c>
      <c r="M25" s="161">
        <f>'L4'!R19</f>
        <v>0</v>
      </c>
      <c r="N25" s="161">
        <f>'L4'!S19</f>
        <v>0</v>
      </c>
      <c r="O25" s="164">
        <f>'L4'!T19</f>
        <v>0</v>
      </c>
      <c r="P25" s="164">
        <f>'L4'!U19</f>
        <v>0</v>
      </c>
      <c r="Q25" s="165">
        <f>'L4'!W19</f>
        <v>0</v>
      </c>
      <c r="R25" s="165">
        <f>'L4'!X19</f>
        <v>0</v>
      </c>
      <c r="S25" s="165">
        <f>'L4'!AB19</f>
        <v>0</v>
      </c>
      <c r="T25" s="165">
        <f>'L4'!AC19</f>
        <v>0</v>
      </c>
      <c r="U25" s="165">
        <f>'L4'!AD19</f>
        <v>0</v>
      </c>
      <c r="V25" s="165">
        <f>'L4'!AE19</f>
        <v>0</v>
      </c>
      <c r="W25" s="165">
        <f>'L4'!AF19</f>
        <v>0</v>
      </c>
      <c r="X25" s="165">
        <f>'L4'!AG19</f>
        <v>204</v>
      </c>
      <c r="Y25" s="165">
        <f>'L4'!AH19</f>
        <v>204</v>
      </c>
      <c r="Z25" s="165"/>
      <c r="AA25" s="165"/>
      <c r="AB25" s="165">
        <f>'L4'!AL19</f>
        <v>10</v>
      </c>
      <c r="AC25" s="165">
        <f>'L4'!AR19</f>
        <v>14.999999999999998</v>
      </c>
      <c r="AD25" s="165">
        <f>'L4'!AX19</f>
        <v>229</v>
      </c>
      <c r="AE25" s="163">
        <f>'L4'!BE19</f>
        <v>6</v>
      </c>
      <c r="AF25" s="166">
        <f>'L4'!BH19</f>
        <v>274</v>
      </c>
      <c r="AG25" s="166">
        <f>'L4'!BW19</f>
        <v>0</v>
      </c>
      <c r="AH25" s="166">
        <f>'L4'!BX19</f>
        <v>13.5</v>
      </c>
      <c r="AI25" s="166">
        <f>'L4'!BY19</f>
        <v>0</v>
      </c>
      <c r="AJ25" s="166">
        <f>'L4'!BV19</f>
        <v>3.2386020457866564</v>
      </c>
      <c r="AK25" s="166">
        <f>'L4'!BZ19</f>
        <v>239</v>
      </c>
      <c r="AL25" s="166">
        <f>'L4'!CA19</f>
        <v>0</v>
      </c>
      <c r="AM25" s="166">
        <f>'L4'!CB19</f>
        <v>5.83</v>
      </c>
      <c r="AN25" s="166">
        <f>'L4'!CC19</f>
        <v>1</v>
      </c>
      <c r="AO25" s="166">
        <f>'L4'!CD19</f>
        <v>273.43</v>
      </c>
      <c r="AP25" s="161">
        <f>'L4'!CE19</f>
        <v>273</v>
      </c>
      <c r="AQ25" s="167">
        <f>'L4'!CF19</f>
        <v>1700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219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'L4'!A20</f>
        <v>9</v>
      </c>
      <c r="B28" s="161" t="str">
        <f>'L4'!B20</f>
        <v>ID1597</v>
      </c>
      <c r="C28" s="187" t="str">
        <f>'L4'!D20</f>
        <v>ញុន រី</v>
      </c>
      <c r="D28" s="162">
        <f>'L4'!H20</f>
        <v>45001</v>
      </c>
      <c r="E28" s="163">
        <f>'L4'!I20</f>
        <v>204</v>
      </c>
      <c r="F28" s="163">
        <f>'L4'!J20</f>
        <v>26</v>
      </c>
      <c r="G28" s="161">
        <f>'L4'!K20</f>
        <v>0.5</v>
      </c>
      <c r="H28" s="161">
        <f>'L4'!L20</f>
        <v>0</v>
      </c>
      <c r="I28" s="161">
        <f>'L4'!M20</f>
        <v>0</v>
      </c>
      <c r="J28" s="161">
        <f>'L4'!N20</f>
        <v>24.5</v>
      </c>
      <c r="K28" s="161">
        <f>'L4'!P20</f>
        <v>0</v>
      </c>
      <c r="L28" s="161">
        <f>'L4'!Q20</f>
        <v>0</v>
      </c>
      <c r="M28" s="161" t="str">
        <f>'L4'!R20</f>
        <v>1</v>
      </c>
      <c r="N28" s="161">
        <f>'L4'!S20</f>
        <v>0</v>
      </c>
      <c r="O28" s="164">
        <f>'L4'!T20</f>
        <v>0</v>
      </c>
      <c r="P28" s="164">
        <f>'L4'!U20</f>
        <v>0</v>
      </c>
      <c r="Q28" s="165">
        <f>'L4'!W20</f>
        <v>0</v>
      </c>
      <c r="R28" s="165">
        <f>'L4'!X20</f>
        <v>0</v>
      </c>
      <c r="S28" s="165">
        <f>'L4'!AB20</f>
        <v>0</v>
      </c>
      <c r="T28" s="165">
        <f>'L4'!AC20</f>
        <v>0</v>
      </c>
      <c r="U28" s="165">
        <f>'L4'!AD20</f>
        <v>0</v>
      </c>
      <c r="V28" s="165">
        <f>'L4'!AE20</f>
        <v>7.8461538461538458</v>
      </c>
      <c r="W28" s="165">
        <f>'L4'!AF20</f>
        <v>0</v>
      </c>
      <c r="X28" s="165">
        <f>'L4'!AG20</f>
        <v>192.23076923076923</v>
      </c>
      <c r="Y28" s="165">
        <f>'L4'!AH20</f>
        <v>200.07692307692307</v>
      </c>
      <c r="Z28" s="165"/>
      <c r="AA28" s="165"/>
      <c r="AB28" s="165">
        <f>'L4'!AL20</f>
        <v>10</v>
      </c>
      <c r="AC28" s="165">
        <f>'L4'!AR20</f>
        <v>14.134615384615383</v>
      </c>
      <c r="AD28" s="165">
        <f>'L4'!AX20</f>
        <v>224.21153846153845</v>
      </c>
      <c r="AE28" s="163">
        <f>'L4'!BE20</f>
        <v>6</v>
      </c>
      <c r="AF28" s="166">
        <f>'L4'!BH20</f>
        <v>32</v>
      </c>
      <c r="AG28" s="166">
        <f>'L4'!BW20</f>
        <v>0</v>
      </c>
      <c r="AH28" s="166">
        <f>'L4'!BX20</f>
        <v>12.75</v>
      </c>
      <c r="AI28" s="166">
        <f>'L4'!BY20</f>
        <v>0</v>
      </c>
      <c r="AJ28" s="166">
        <f>'L4'!BV20</f>
        <v>0</v>
      </c>
      <c r="AK28" s="166">
        <f>'L4'!BZ20</f>
        <v>98.08</v>
      </c>
      <c r="AL28" s="166">
        <f>'L4'!CA20</f>
        <v>0</v>
      </c>
      <c r="AM28" s="166">
        <f>'L4'!CB20</f>
        <v>5.49</v>
      </c>
      <c r="AN28" s="166">
        <f>'L4'!CC20</f>
        <v>1</v>
      </c>
      <c r="AO28" s="166">
        <f>'L4'!CD20</f>
        <v>170.39</v>
      </c>
      <c r="AP28" s="161">
        <f>'L4'!CE20</f>
        <v>170</v>
      </c>
      <c r="AQ28" s="167">
        <f>'L4'!CF20</f>
        <v>1600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219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'L4'!A21</f>
        <v>10</v>
      </c>
      <c r="B31" s="161" t="str">
        <f>'L4'!B21</f>
        <v>ID1601</v>
      </c>
      <c r="C31" s="187" t="str">
        <f>'L4'!D21</f>
        <v>វ៉ាន ស្រីគា</v>
      </c>
      <c r="D31" s="162">
        <f>'L4'!H21</f>
        <v>45001</v>
      </c>
      <c r="E31" s="163">
        <f>'L4'!I21</f>
        <v>204</v>
      </c>
      <c r="F31" s="163">
        <f>'L4'!J21</f>
        <v>26</v>
      </c>
      <c r="G31" s="161">
        <f>'L4'!K21</f>
        <v>1</v>
      </c>
      <c r="H31" s="161">
        <f>'L4'!L21</f>
        <v>0</v>
      </c>
      <c r="I31" s="161">
        <f>'L4'!M21</f>
        <v>0</v>
      </c>
      <c r="J31" s="161">
        <f>'L4'!N21</f>
        <v>23.5</v>
      </c>
      <c r="K31" s="161">
        <f>'L4'!P21</f>
        <v>0</v>
      </c>
      <c r="L31" s="161">
        <f>'L4'!Q21</f>
        <v>0</v>
      </c>
      <c r="M31" s="161" t="str">
        <f>'L4'!R21</f>
        <v>1.5</v>
      </c>
      <c r="N31" s="161">
        <f>'L4'!S21</f>
        <v>0</v>
      </c>
      <c r="O31" s="164">
        <f>'L4'!T21</f>
        <v>0</v>
      </c>
      <c r="P31" s="164">
        <f>'L4'!U21</f>
        <v>0</v>
      </c>
      <c r="Q31" s="165">
        <f>'L4'!W21</f>
        <v>0</v>
      </c>
      <c r="R31" s="165">
        <f>'L4'!X21</f>
        <v>0</v>
      </c>
      <c r="S31" s="165">
        <f>'L4'!AB21</f>
        <v>0</v>
      </c>
      <c r="T31" s="165">
        <f>'L4'!AC21</f>
        <v>0</v>
      </c>
      <c r="U31" s="165">
        <f>'L4'!AD21</f>
        <v>0</v>
      </c>
      <c r="V31" s="165">
        <f>'L4'!AE21</f>
        <v>11.769230769230768</v>
      </c>
      <c r="W31" s="165">
        <f>'L4'!AF21</f>
        <v>0</v>
      </c>
      <c r="X31" s="165">
        <f>'L4'!AG21</f>
        <v>184.38461538461539</v>
      </c>
      <c r="Y31" s="165">
        <f>'L4'!AH21</f>
        <v>196.15384615384616</v>
      </c>
      <c r="Z31" s="165"/>
      <c r="AA31" s="165"/>
      <c r="AB31" s="165">
        <f>'L4'!AL21</f>
        <v>10</v>
      </c>
      <c r="AC31" s="165">
        <f>'L4'!AR21</f>
        <v>13.557692307692307</v>
      </c>
      <c r="AD31" s="165">
        <f>'L4'!AX21</f>
        <v>219.71153846153845</v>
      </c>
      <c r="AE31" s="163">
        <f>'L4'!BE21</f>
        <v>6</v>
      </c>
      <c r="AF31" s="166">
        <f>'L4'!BH21</f>
        <v>85.576923076923066</v>
      </c>
      <c r="AG31" s="166">
        <f>'L4'!BW21</f>
        <v>0</v>
      </c>
      <c r="AH31" s="166">
        <f>'L4'!BX21</f>
        <v>12.25</v>
      </c>
      <c r="AI31" s="166">
        <f>'L4'!BY21</f>
        <v>0</v>
      </c>
      <c r="AJ31" s="166">
        <f>'L4'!BV21</f>
        <v>0</v>
      </c>
      <c r="AK31" s="166">
        <f>'L4'!BZ21</f>
        <v>135.22999999999999</v>
      </c>
      <c r="AL31" s="166">
        <f>'L4'!CA21</f>
        <v>0</v>
      </c>
      <c r="AM31" s="166">
        <f>'L4'!CB21</f>
        <v>5.83</v>
      </c>
      <c r="AN31" s="166">
        <f>'L4'!CC21</f>
        <v>1</v>
      </c>
      <c r="AO31" s="166">
        <f>'L4'!CD21</f>
        <v>181.48</v>
      </c>
      <c r="AP31" s="161">
        <f>'L4'!CE21</f>
        <v>181</v>
      </c>
      <c r="AQ31" s="167">
        <f>'L4'!CF21</f>
        <v>1900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219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'L4'!A22</f>
        <v>11</v>
      </c>
      <c r="B34" s="161" t="str">
        <f>'L4'!B22</f>
        <v>ID1603</v>
      </c>
      <c r="C34" s="187" t="str">
        <f>'L4'!D22</f>
        <v>ភក្រ័ សុភីន</v>
      </c>
      <c r="D34" s="162">
        <f>'L4'!H22</f>
        <v>45001</v>
      </c>
      <c r="E34" s="163">
        <f>'L4'!I22</f>
        <v>204</v>
      </c>
      <c r="F34" s="163">
        <f>'L4'!J22</f>
        <v>26</v>
      </c>
      <c r="G34" s="161">
        <f>'L4'!K22</f>
        <v>0</v>
      </c>
      <c r="H34" s="161">
        <f>'L4'!L22</f>
        <v>0</v>
      </c>
      <c r="I34" s="161">
        <f>'L4'!M22</f>
        <v>0</v>
      </c>
      <c r="J34" s="161">
        <f>'L4'!N22</f>
        <v>25</v>
      </c>
      <c r="K34" s="161">
        <f>'L4'!P22</f>
        <v>0</v>
      </c>
      <c r="L34" s="161">
        <f>'L4'!Q22</f>
        <v>0</v>
      </c>
      <c r="M34" s="161" t="str">
        <f>'L4'!R22</f>
        <v>1</v>
      </c>
      <c r="N34" s="161">
        <f>'L4'!S22</f>
        <v>0</v>
      </c>
      <c r="O34" s="164">
        <f>'L4'!T22</f>
        <v>0</v>
      </c>
      <c r="P34" s="164">
        <f>'L4'!U22</f>
        <v>0</v>
      </c>
      <c r="Q34" s="165">
        <f>'L4'!W22</f>
        <v>0</v>
      </c>
      <c r="R34" s="165">
        <f>'L4'!X22</f>
        <v>0</v>
      </c>
      <c r="S34" s="165">
        <f>'L4'!AB22</f>
        <v>0</v>
      </c>
      <c r="T34" s="165">
        <f>'L4'!AC22</f>
        <v>0</v>
      </c>
      <c r="U34" s="165">
        <f>'L4'!AD22</f>
        <v>0</v>
      </c>
      <c r="V34" s="165">
        <f>'L4'!AE22</f>
        <v>7.8461538461538458</v>
      </c>
      <c r="W34" s="165">
        <f>'L4'!AF22</f>
        <v>0</v>
      </c>
      <c r="X34" s="165">
        <f>'L4'!AG22</f>
        <v>196.15384615384613</v>
      </c>
      <c r="Y34" s="165">
        <f>'L4'!AH22</f>
        <v>203.99999999999997</v>
      </c>
      <c r="Z34" s="165"/>
      <c r="AA34" s="165"/>
      <c r="AB34" s="165">
        <f>'L4'!AL22</f>
        <v>10</v>
      </c>
      <c r="AC34" s="165">
        <f>'L4'!AR22</f>
        <v>14.423076923076922</v>
      </c>
      <c r="AD34" s="165">
        <f>'L4'!AX22</f>
        <v>228.42307692307691</v>
      </c>
      <c r="AE34" s="163">
        <f>'L4'!BE22</f>
        <v>6</v>
      </c>
      <c r="AF34" s="166">
        <f>'L4'!BH22</f>
        <v>32</v>
      </c>
      <c r="AG34" s="166">
        <f>'L4'!BW22</f>
        <v>0</v>
      </c>
      <c r="AH34" s="166">
        <f>'L4'!BX22</f>
        <v>13</v>
      </c>
      <c r="AI34" s="166">
        <f>'L4'!BY22</f>
        <v>0</v>
      </c>
      <c r="AJ34" s="166">
        <f>'L4'!BV22</f>
        <v>0</v>
      </c>
      <c r="AK34" s="166">
        <f>'L4'!BZ22</f>
        <v>102</v>
      </c>
      <c r="AL34" s="166">
        <f>'L4'!CA22</f>
        <v>0</v>
      </c>
      <c r="AM34" s="166">
        <f>'L4'!CB22</f>
        <v>5.64</v>
      </c>
      <c r="AN34" s="166">
        <f>'L4'!CC22</f>
        <v>1</v>
      </c>
      <c r="AO34" s="166">
        <f>'L4'!CD22</f>
        <v>170.78</v>
      </c>
      <c r="AP34" s="161">
        <f>'L4'!CE22</f>
        <v>170</v>
      </c>
      <c r="AQ34" s="167">
        <f>'L4'!CF22</f>
        <v>3100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219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'L4'!A23</f>
        <v>12</v>
      </c>
      <c r="B37" s="161" t="str">
        <f>'L4'!B23</f>
        <v>ID1605</v>
      </c>
      <c r="C37" s="187" t="str">
        <f>'L4'!D23</f>
        <v>អូន ស្រីលីន</v>
      </c>
      <c r="D37" s="162">
        <f>'L4'!H23</f>
        <v>45001</v>
      </c>
      <c r="E37" s="163">
        <f>'L4'!I23</f>
        <v>204</v>
      </c>
      <c r="F37" s="163">
        <f>'L4'!J23</f>
        <v>26</v>
      </c>
      <c r="G37" s="161">
        <f>'L4'!K23</f>
        <v>0.5</v>
      </c>
      <c r="H37" s="161">
        <f>'L4'!L23</f>
        <v>0</v>
      </c>
      <c r="I37" s="161">
        <f>'L4'!M23</f>
        <v>0</v>
      </c>
      <c r="J37" s="161">
        <f>'L4'!N23</f>
        <v>18.5</v>
      </c>
      <c r="K37" s="161">
        <f>'L4'!P23</f>
        <v>0</v>
      </c>
      <c r="L37" s="161">
        <f>'L4'!Q23</f>
        <v>0</v>
      </c>
      <c r="M37" s="161" t="str">
        <f>'L4'!R23</f>
        <v>7</v>
      </c>
      <c r="N37" s="161">
        <f>'L4'!S23</f>
        <v>0</v>
      </c>
      <c r="O37" s="164">
        <f>'L4'!T23</f>
        <v>0</v>
      </c>
      <c r="P37" s="164">
        <f>'L4'!U23</f>
        <v>0</v>
      </c>
      <c r="Q37" s="165">
        <f>'L4'!W23</f>
        <v>0</v>
      </c>
      <c r="R37" s="165">
        <f>'L4'!X23</f>
        <v>0</v>
      </c>
      <c r="S37" s="165">
        <f>'L4'!AB23</f>
        <v>0</v>
      </c>
      <c r="T37" s="165">
        <f>'L4'!AC23</f>
        <v>0</v>
      </c>
      <c r="U37" s="165">
        <f>'L4'!AD23</f>
        <v>0</v>
      </c>
      <c r="V37" s="165">
        <f>'L4'!AE23</f>
        <v>54.92307692307692</v>
      </c>
      <c r="W37" s="165">
        <f>'L4'!AF23</f>
        <v>0</v>
      </c>
      <c r="X37" s="165">
        <f>'L4'!AG23</f>
        <v>145.15384615384616</v>
      </c>
      <c r="Y37" s="165">
        <f>'L4'!AH23</f>
        <v>200.07692307692309</v>
      </c>
      <c r="Z37" s="165"/>
      <c r="AA37" s="165"/>
      <c r="AB37" s="165">
        <f>'L4'!AL23</f>
        <v>10</v>
      </c>
      <c r="AC37" s="165">
        <f>'L4'!AR23</f>
        <v>11.249999999999998</v>
      </c>
      <c r="AD37" s="165">
        <f>'L4'!AX23</f>
        <v>221.32692307692309</v>
      </c>
      <c r="AE37" s="163">
        <f>'L4'!BE23</f>
        <v>6</v>
      </c>
      <c r="AF37" s="166">
        <f>'L4'!BH23</f>
        <v>32</v>
      </c>
      <c r="AG37" s="166">
        <f>'L4'!BW23</f>
        <v>0</v>
      </c>
      <c r="AH37" s="166">
        <f>'L4'!BX23</f>
        <v>9.75</v>
      </c>
      <c r="AI37" s="166">
        <f>'L4'!BY23</f>
        <v>0</v>
      </c>
      <c r="AJ37" s="166">
        <f>'L4'!BV23</f>
        <v>0</v>
      </c>
      <c r="AK37" s="166">
        <f>'L4'!BZ23</f>
        <v>98.08</v>
      </c>
      <c r="AL37" s="166">
        <f>'L4'!CA23</f>
        <v>0</v>
      </c>
      <c r="AM37" s="166">
        <f>'L4'!CB23</f>
        <v>5.38</v>
      </c>
      <c r="AN37" s="166">
        <f>'L4'!CC23</f>
        <v>1</v>
      </c>
      <c r="AO37" s="166">
        <f>'L4'!CD23</f>
        <v>164.62</v>
      </c>
      <c r="AP37" s="161">
        <f>'L4'!CE23</f>
        <v>164</v>
      </c>
      <c r="AQ37" s="167">
        <f>'L4'!CF23</f>
        <v>2500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219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'L4'!A24</f>
        <v>13</v>
      </c>
      <c r="B40" s="161" t="str">
        <f>'L4'!B24</f>
        <v>ID1615</v>
      </c>
      <c r="C40" s="187" t="str">
        <f>'L4'!D24</f>
        <v>សួន សុគន្ធ</v>
      </c>
      <c r="D40" s="162">
        <f>'L4'!H24</f>
        <v>45034</v>
      </c>
      <c r="E40" s="163">
        <f>'L4'!I24</f>
        <v>204</v>
      </c>
      <c r="F40" s="163">
        <f>'L4'!J24</f>
        <v>26</v>
      </c>
      <c r="G40" s="161">
        <f>'L4'!K24</f>
        <v>1.5</v>
      </c>
      <c r="H40" s="161">
        <f>'L4'!L24</f>
        <v>0</v>
      </c>
      <c r="I40" s="161">
        <f>'L4'!M24</f>
        <v>0</v>
      </c>
      <c r="J40" s="161">
        <f>'L4'!N24</f>
        <v>22.5</v>
      </c>
      <c r="K40" s="161">
        <f>'L4'!P24</f>
        <v>0</v>
      </c>
      <c r="L40" s="161">
        <f>'L4'!Q24</f>
        <v>0</v>
      </c>
      <c r="M40" s="161" t="str">
        <f>'L4'!R24</f>
        <v>2</v>
      </c>
      <c r="N40" s="161">
        <f>'L4'!S24</f>
        <v>0</v>
      </c>
      <c r="O40" s="164">
        <f>'L4'!T24</f>
        <v>0</v>
      </c>
      <c r="P40" s="164">
        <f>'L4'!U24</f>
        <v>0</v>
      </c>
      <c r="Q40" s="165">
        <f>'L4'!W24</f>
        <v>0</v>
      </c>
      <c r="R40" s="165">
        <f>'L4'!X24</f>
        <v>0</v>
      </c>
      <c r="S40" s="165">
        <f>'L4'!AB24</f>
        <v>0</v>
      </c>
      <c r="T40" s="165">
        <f>'L4'!AC24</f>
        <v>0</v>
      </c>
      <c r="U40" s="165">
        <f>'L4'!AD24</f>
        <v>0</v>
      </c>
      <c r="V40" s="165">
        <f>'L4'!AE24</f>
        <v>15.692307692307692</v>
      </c>
      <c r="W40" s="165">
        <f>'L4'!AF24</f>
        <v>0</v>
      </c>
      <c r="X40" s="165">
        <f>'L4'!AG24</f>
        <v>176.53846153846152</v>
      </c>
      <c r="Y40" s="165">
        <f>'L4'!AH24</f>
        <v>192.2307692307692</v>
      </c>
      <c r="Z40" s="165"/>
      <c r="AA40" s="165"/>
      <c r="AB40" s="165">
        <f>'L4'!AL24</f>
        <v>10</v>
      </c>
      <c r="AC40" s="165">
        <f>'L4'!AR24</f>
        <v>12.98076923076923</v>
      </c>
      <c r="AD40" s="165">
        <f>'L4'!AX24</f>
        <v>215.21153846153842</v>
      </c>
      <c r="AE40" s="163">
        <f>'L4'!BE24</f>
        <v>6</v>
      </c>
      <c r="AF40" s="166">
        <f>'L4'!BH24</f>
        <v>0</v>
      </c>
      <c r="AG40" s="166">
        <f>'L4'!BW24</f>
        <v>0</v>
      </c>
      <c r="AH40" s="166">
        <f>'L4'!BX24</f>
        <v>11.75</v>
      </c>
      <c r="AI40" s="166">
        <f>'L4'!BY24</f>
        <v>0</v>
      </c>
      <c r="AJ40" s="166">
        <f>'L4'!BV24</f>
        <v>0</v>
      </c>
      <c r="AK40" s="166">
        <f>'L4'!BZ24</f>
        <v>90.23</v>
      </c>
      <c r="AL40" s="166">
        <f>'L4'!CA24</f>
        <v>0</v>
      </c>
      <c r="AM40" s="166">
        <f>'L4'!CB24</f>
        <v>4.6500000000000004</v>
      </c>
      <c r="AN40" s="166">
        <f>'L4'!CC24</f>
        <v>1</v>
      </c>
      <c r="AO40" s="166">
        <f>'L4'!CD24</f>
        <v>137.08000000000001</v>
      </c>
      <c r="AP40" s="161">
        <f>'L4'!CE24</f>
        <v>137</v>
      </c>
      <c r="AQ40" s="167">
        <f>'L4'!CF24</f>
        <v>300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219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'L4'!A25</f>
        <v>14</v>
      </c>
      <c r="B43" s="161" t="str">
        <f>'L4'!B25</f>
        <v>ID1640</v>
      </c>
      <c r="C43" s="187" t="str">
        <f>'L4'!D25</f>
        <v>ផន សំអាត</v>
      </c>
      <c r="D43" s="162">
        <f>'L4'!H25</f>
        <v>45045</v>
      </c>
      <c r="E43" s="163">
        <f>'L4'!I25</f>
        <v>204</v>
      </c>
      <c r="F43" s="163">
        <f>'L4'!J25</f>
        <v>26</v>
      </c>
      <c r="G43" s="161">
        <f>'L4'!K25</f>
        <v>0</v>
      </c>
      <c r="H43" s="161">
        <f>'L4'!L25</f>
        <v>0</v>
      </c>
      <c r="I43" s="161">
        <f>'L4'!M25</f>
        <v>0</v>
      </c>
      <c r="J43" s="161">
        <f>'L4'!N25</f>
        <v>26</v>
      </c>
      <c r="K43" s="161">
        <f>'L4'!P25</f>
        <v>0</v>
      </c>
      <c r="L43" s="161">
        <f>'L4'!Q25</f>
        <v>0</v>
      </c>
      <c r="M43" s="161">
        <f>'L4'!R25</f>
        <v>0</v>
      </c>
      <c r="N43" s="161">
        <f>'L4'!S25</f>
        <v>0</v>
      </c>
      <c r="O43" s="164">
        <f>'L4'!T25</f>
        <v>0</v>
      </c>
      <c r="P43" s="164">
        <f>'L4'!U25</f>
        <v>0</v>
      </c>
      <c r="Q43" s="165">
        <f>'L4'!W25</f>
        <v>0</v>
      </c>
      <c r="R43" s="165">
        <f>'L4'!X25</f>
        <v>0</v>
      </c>
      <c r="S43" s="165">
        <f>'L4'!AB25</f>
        <v>0</v>
      </c>
      <c r="T43" s="165">
        <f>'L4'!AC25</f>
        <v>0</v>
      </c>
      <c r="U43" s="165">
        <f>'L4'!AD25</f>
        <v>0</v>
      </c>
      <c r="V43" s="165">
        <f>'L4'!AE25</f>
        <v>0</v>
      </c>
      <c r="W43" s="165">
        <f>'L4'!AF25</f>
        <v>0</v>
      </c>
      <c r="X43" s="165">
        <f>'L4'!AG25</f>
        <v>204</v>
      </c>
      <c r="Y43" s="165">
        <f>'L4'!AH25</f>
        <v>204</v>
      </c>
      <c r="Z43" s="165"/>
      <c r="AA43" s="165"/>
      <c r="AB43" s="165">
        <f>'L4'!AL25</f>
        <v>10</v>
      </c>
      <c r="AC43" s="165">
        <f>'L4'!AR25</f>
        <v>14.999999999999998</v>
      </c>
      <c r="AD43" s="165">
        <f>'L4'!AX25</f>
        <v>229</v>
      </c>
      <c r="AE43" s="163">
        <f>'L4'!BE25</f>
        <v>6</v>
      </c>
      <c r="AF43" s="166">
        <f>'L4'!BH25</f>
        <v>32</v>
      </c>
      <c r="AG43" s="166">
        <f>'L4'!BW25</f>
        <v>0</v>
      </c>
      <c r="AH43" s="166">
        <f>'L4'!BX25</f>
        <v>13.5</v>
      </c>
      <c r="AI43" s="166">
        <f>'L4'!BY25</f>
        <v>0</v>
      </c>
      <c r="AJ43" s="166">
        <f>'L4'!BV25</f>
        <v>0</v>
      </c>
      <c r="AK43" s="166">
        <f>'L4'!BZ25</f>
        <v>102</v>
      </c>
      <c r="AL43" s="166">
        <f>'L4'!CA25</f>
        <v>0</v>
      </c>
      <c r="AM43" s="166">
        <f>'L4'!CB25</f>
        <v>5.61</v>
      </c>
      <c r="AN43" s="166">
        <f>'L4'!CC25</f>
        <v>1</v>
      </c>
      <c r="AO43" s="166">
        <f>'L4'!CD25</f>
        <v>171.89</v>
      </c>
      <c r="AP43" s="161">
        <f>'L4'!CE25</f>
        <v>171</v>
      </c>
      <c r="AQ43" s="167">
        <f>'L4'!CF25</f>
        <v>3600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219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'L4'!A26</f>
        <v>15</v>
      </c>
      <c r="B46" s="161" t="str">
        <f>'L4'!B26</f>
        <v>ID1650</v>
      </c>
      <c r="C46" s="187" t="str">
        <f>'L4'!D26</f>
        <v>ដឿន សុវណ្ណារ៉ា</v>
      </c>
      <c r="D46" s="162">
        <f>'L4'!H26</f>
        <v>45048</v>
      </c>
      <c r="E46" s="163">
        <f>'L4'!I26</f>
        <v>204</v>
      </c>
      <c r="F46" s="163">
        <f>'L4'!J26</f>
        <v>26</v>
      </c>
      <c r="G46" s="161">
        <f>'L4'!K26</f>
        <v>1.5</v>
      </c>
      <c r="H46" s="161">
        <f>'L4'!L26</f>
        <v>0</v>
      </c>
      <c r="I46" s="161">
        <f>'L4'!M26</f>
        <v>0</v>
      </c>
      <c r="J46" s="161">
        <f>'L4'!N26</f>
        <v>24.5</v>
      </c>
      <c r="K46" s="161">
        <f>'L4'!P26</f>
        <v>0</v>
      </c>
      <c r="L46" s="161">
        <f>'L4'!Q26</f>
        <v>0</v>
      </c>
      <c r="M46" s="161">
        <f>'L4'!R26</f>
        <v>0</v>
      </c>
      <c r="N46" s="161">
        <f>'L4'!S26</f>
        <v>0</v>
      </c>
      <c r="O46" s="164">
        <f>'L4'!T26</f>
        <v>0</v>
      </c>
      <c r="P46" s="164">
        <f>'L4'!U26</f>
        <v>0</v>
      </c>
      <c r="Q46" s="165">
        <f>'L4'!W26</f>
        <v>0</v>
      </c>
      <c r="R46" s="165">
        <f>'L4'!X26</f>
        <v>0</v>
      </c>
      <c r="S46" s="165">
        <f>'L4'!AB26</f>
        <v>0</v>
      </c>
      <c r="T46" s="165">
        <f>'L4'!AC26</f>
        <v>0</v>
      </c>
      <c r="U46" s="165">
        <f>'L4'!AD26</f>
        <v>0</v>
      </c>
      <c r="V46" s="165">
        <f>'L4'!AE26</f>
        <v>0</v>
      </c>
      <c r="W46" s="165">
        <f>'L4'!AF26</f>
        <v>0</v>
      </c>
      <c r="X46" s="165">
        <f>'L4'!AG26</f>
        <v>192.23076923076923</v>
      </c>
      <c r="Y46" s="165">
        <f>'L4'!AH26</f>
        <v>192.23076923076923</v>
      </c>
      <c r="Z46" s="165"/>
      <c r="AA46" s="165"/>
      <c r="AB46" s="165">
        <f>'L4'!AL26</f>
        <v>10</v>
      </c>
      <c r="AC46" s="165">
        <f>'L4'!AR26</f>
        <v>14.134615384615383</v>
      </c>
      <c r="AD46" s="165">
        <f>'L4'!AX26</f>
        <v>216.36538461538461</v>
      </c>
      <c r="AE46" s="163">
        <f>'L4'!BE26</f>
        <v>6</v>
      </c>
      <c r="AF46" s="166">
        <f>'L4'!BH26</f>
        <v>0</v>
      </c>
      <c r="AG46" s="166">
        <f>'L4'!BW26</f>
        <v>34.938000000000002</v>
      </c>
      <c r="AH46" s="166">
        <f>'L4'!BX26</f>
        <v>12.75</v>
      </c>
      <c r="AI46" s="166">
        <f>'L4'!BY26</f>
        <v>0</v>
      </c>
      <c r="AJ46" s="166">
        <f>'L4'!BV26</f>
        <v>0</v>
      </c>
      <c r="AK46" s="166">
        <f>'L4'!BZ26</f>
        <v>90.23</v>
      </c>
      <c r="AL46" s="166">
        <f>'L4'!CA26</f>
        <v>0</v>
      </c>
      <c r="AM46" s="166">
        <f>'L4'!CB26</f>
        <v>5.4</v>
      </c>
      <c r="AN46" s="166">
        <f>'L4'!CC26</f>
        <v>1</v>
      </c>
      <c r="AO46" s="166">
        <f>'L4'!CD26</f>
        <v>173.42</v>
      </c>
      <c r="AP46" s="161">
        <f>'L4'!CE26</f>
        <v>173</v>
      </c>
      <c r="AQ46" s="167">
        <f>'L4'!CF26</f>
        <v>1700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219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'L4'!A27</f>
        <v>16</v>
      </c>
      <c r="B49" s="161" t="str">
        <f>'L4'!B27</f>
        <v>ID1669</v>
      </c>
      <c r="C49" s="187" t="str">
        <f>'L4'!D27</f>
        <v>ភ័ស សុឃីម</v>
      </c>
      <c r="D49" s="162">
        <f>'L4'!H27</f>
        <v>45078</v>
      </c>
      <c r="E49" s="163">
        <f>'L4'!I27</f>
        <v>204</v>
      </c>
      <c r="F49" s="163">
        <f>'L4'!J27</f>
        <v>26</v>
      </c>
      <c r="G49" s="161">
        <f>'L4'!K27</f>
        <v>0</v>
      </c>
      <c r="H49" s="161">
        <f>'L4'!L27</f>
        <v>0</v>
      </c>
      <c r="I49" s="161">
        <f>'L4'!M27</f>
        <v>0</v>
      </c>
      <c r="J49" s="161">
        <f>'L4'!N27</f>
        <v>26</v>
      </c>
      <c r="K49" s="161">
        <f>'L4'!P27</f>
        <v>0</v>
      </c>
      <c r="L49" s="161">
        <f>'L4'!Q27</f>
        <v>0</v>
      </c>
      <c r="M49" s="161">
        <f>'L4'!R27</f>
        <v>0</v>
      </c>
      <c r="N49" s="161">
        <f>'L4'!S27</f>
        <v>0</v>
      </c>
      <c r="O49" s="164">
        <f>'L4'!T27</f>
        <v>0</v>
      </c>
      <c r="P49" s="164">
        <f>'L4'!U27</f>
        <v>0</v>
      </c>
      <c r="Q49" s="165">
        <f>'L4'!W27</f>
        <v>0</v>
      </c>
      <c r="R49" s="165">
        <f>'L4'!X27</f>
        <v>0</v>
      </c>
      <c r="S49" s="165">
        <f>'L4'!AB27</f>
        <v>0</v>
      </c>
      <c r="T49" s="165">
        <f>'L4'!AC27</f>
        <v>0</v>
      </c>
      <c r="U49" s="165">
        <f>'L4'!AD27</f>
        <v>0</v>
      </c>
      <c r="V49" s="165">
        <f>'L4'!AE27</f>
        <v>0</v>
      </c>
      <c r="W49" s="165">
        <f>'L4'!AF27</f>
        <v>0</v>
      </c>
      <c r="X49" s="165">
        <f>'L4'!AG27</f>
        <v>204</v>
      </c>
      <c r="Y49" s="165">
        <f>'L4'!AH27</f>
        <v>204</v>
      </c>
      <c r="Z49" s="165"/>
      <c r="AA49" s="165"/>
      <c r="AB49" s="165">
        <f>'L4'!AL27</f>
        <v>10</v>
      </c>
      <c r="AC49" s="165">
        <f>'L4'!AR27</f>
        <v>14.999999999999998</v>
      </c>
      <c r="AD49" s="165">
        <f>'L4'!AX27</f>
        <v>229</v>
      </c>
      <c r="AE49" s="163">
        <f>'L4'!BE27</f>
        <v>6</v>
      </c>
      <c r="AF49" s="166">
        <f>'L4'!BH27</f>
        <v>12</v>
      </c>
      <c r="AG49" s="166">
        <f>'L4'!BW27</f>
        <v>38.177</v>
      </c>
      <c r="AH49" s="166">
        <f>'L4'!BX27</f>
        <v>13.5</v>
      </c>
      <c r="AI49" s="166">
        <f>'L4'!BY27</f>
        <v>0</v>
      </c>
      <c r="AJ49" s="166">
        <f>'L4'!BV27</f>
        <v>0</v>
      </c>
      <c r="AK49" s="166">
        <f>'L4'!BZ27</f>
        <v>102</v>
      </c>
      <c r="AL49" s="166">
        <f>'L4'!CA27</f>
        <v>0</v>
      </c>
      <c r="AM49" s="166">
        <f>'L4'!CB27</f>
        <v>5.83</v>
      </c>
      <c r="AN49" s="166">
        <f>'L4'!CC27</f>
        <v>1</v>
      </c>
      <c r="AO49" s="166">
        <f>'L4'!CD27</f>
        <v>189.85</v>
      </c>
      <c r="AP49" s="161">
        <f>'L4'!CE27</f>
        <v>189</v>
      </c>
      <c r="AQ49" s="167">
        <f>'L4'!CF27</f>
        <v>3400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219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'L4'!A28</f>
        <v>17</v>
      </c>
      <c r="B52" s="161" t="str">
        <f>'L4'!B28</f>
        <v>ID1671</v>
      </c>
      <c r="C52" s="187" t="str">
        <f>'L4'!D28</f>
        <v>ម៉ុល ធារ៉ា</v>
      </c>
      <c r="D52" s="162">
        <f>'L4'!H28</f>
        <v>45078</v>
      </c>
      <c r="E52" s="163">
        <f>'L4'!I28</f>
        <v>204</v>
      </c>
      <c r="F52" s="163">
        <f>'L4'!J28</f>
        <v>26</v>
      </c>
      <c r="G52" s="161">
        <f>'L4'!K28</f>
        <v>0</v>
      </c>
      <c r="H52" s="161">
        <f>'L4'!L28</f>
        <v>0</v>
      </c>
      <c r="I52" s="161">
        <f>'L4'!M28</f>
        <v>0</v>
      </c>
      <c r="J52" s="161">
        <f>'L4'!N28</f>
        <v>25</v>
      </c>
      <c r="K52" s="161">
        <f>'L4'!P28</f>
        <v>0</v>
      </c>
      <c r="L52" s="161">
        <f>'L4'!Q28</f>
        <v>0</v>
      </c>
      <c r="M52" s="161" t="str">
        <f>'L4'!R28</f>
        <v>1</v>
      </c>
      <c r="N52" s="161">
        <f>'L4'!S28</f>
        <v>0</v>
      </c>
      <c r="O52" s="164">
        <f>'L4'!T28</f>
        <v>0</v>
      </c>
      <c r="P52" s="164">
        <f>'L4'!U28</f>
        <v>0</v>
      </c>
      <c r="Q52" s="165">
        <f>'L4'!W28</f>
        <v>0</v>
      </c>
      <c r="R52" s="165">
        <f>'L4'!X28</f>
        <v>0</v>
      </c>
      <c r="S52" s="165">
        <f>'L4'!AB28</f>
        <v>0</v>
      </c>
      <c r="T52" s="165">
        <f>'L4'!AC28</f>
        <v>0</v>
      </c>
      <c r="U52" s="165">
        <f>'L4'!AD28</f>
        <v>0</v>
      </c>
      <c r="V52" s="165">
        <f>'L4'!AE28</f>
        <v>7.8461538461538458</v>
      </c>
      <c r="W52" s="165">
        <f>'L4'!AF28</f>
        <v>0</v>
      </c>
      <c r="X52" s="165">
        <f>'L4'!AG28</f>
        <v>196.15384615384613</v>
      </c>
      <c r="Y52" s="165">
        <f>'L4'!AH28</f>
        <v>203.99999999999997</v>
      </c>
      <c r="Z52" s="165"/>
      <c r="AA52" s="165"/>
      <c r="AB52" s="165">
        <f>'L4'!AL28</f>
        <v>10</v>
      </c>
      <c r="AC52" s="165">
        <f>'L4'!AR28</f>
        <v>14.999999999999998</v>
      </c>
      <c r="AD52" s="165">
        <f>'L4'!AX28</f>
        <v>228.99999999999997</v>
      </c>
      <c r="AE52" s="163">
        <f>'L4'!BE28</f>
        <v>6</v>
      </c>
      <c r="AF52" s="166">
        <f>'L4'!BH28</f>
        <v>32</v>
      </c>
      <c r="AG52" s="166">
        <f>'L4'!BW28</f>
        <v>40.25800000000001</v>
      </c>
      <c r="AH52" s="166">
        <f>'L4'!BX28</f>
        <v>13</v>
      </c>
      <c r="AI52" s="166">
        <f>'L4'!BY28</f>
        <v>0</v>
      </c>
      <c r="AJ52" s="166">
        <f>'L4'!BV28</f>
        <v>0</v>
      </c>
      <c r="AK52" s="166">
        <f>'L4'!BZ28</f>
        <v>102</v>
      </c>
      <c r="AL52" s="166">
        <f>'L4'!CA28</f>
        <v>0</v>
      </c>
      <c r="AM52" s="166">
        <f>'L4'!CB28</f>
        <v>5.83</v>
      </c>
      <c r="AN52" s="166">
        <f>'L4'!CC28</f>
        <v>1</v>
      </c>
      <c r="AO52" s="166">
        <f>'L4'!CD28</f>
        <v>211.43</v>
      </c>
      <c r="AP52" s="161">
        <f>'L4'!CE28</f>
        <v>211</v>
      </c>
      <c r="AQ52" s="167">
        <f>'L4'!CF28</f>
        <v>1700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219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'L4'!A29</f>
        <v>18</v>
      </c>
      <c r="B55" s="161" t="str">
        <f>'L4'!B29</f>
        <v>ID1675</v>
      </c>
      <c r="C55" s="187" t="str">
        <f>'L4'!D29</f>
        <v>យ៉ែម ចាន់ណា</v>
      </c>
      <c r="D55" s="162">
        <f>'L4'!H29</f>
        <v>45086</v>
      </c>
      <c r="E55" s="163">
        <f>'L4'!I29</f>
        <v>204</v>
      </c>
      <c r="F55" s="163">
        <f>'L4'!J29</f>
        <v>26</v>
      </c>
      <c r="G55" s="161">
        <f>'L4'!K29</f>
        <v>0</v>
      </c>
      <c r="H55" s="161">
        <f>'L4'!L29</f>
        <v>0</v>
      </c>
      <c r="I55" s="161">
        <f>'L4'!M29</f>
        <v>0</v>
      </c>
      <c r="J55" s="161">
        <f>'L4'!N29</f>
        <v>26</v>
      </c>
      <c r="K55" s="161">
        <f>'L4'!P29</f>
        <v>0</v>
      </c>
      <c r="L55" s="161">
        <f>'L4'!Q29</f>
        <v>0</v>
      </c>
      <c r="M55" s="161">
        <f>'L4'!R29</f>
        <v>0</v>
      </c>
      <c r="N55" s="161">
        <f>'L4'!S29</f>
        <v>0</v>
      </c>
      <c r="O55" s="164">
        <f>'L4'!T29</f>
        <v>0</v>
      </c>
      <c r="P55" s="164">
        <f>'L4'!U29</f>
        <v>0</v>
      </c>
      <c r="Q55" s="165">
        <f>'L4'!W29</f>
        <v>0</v>
      </c>
      <c r="R55" s="165">
        <f>'L4'!X29</f>
        <v>0</v>
      </c>
      <c r="S55" s="165">
        <f>'L4'!AB29</f>
        <v>0</v>
      </c>
      <c r="T55" s="165">
        <f>'L4'!AC29</f>
        <v>0</v>
      </c>
      <c r="U55" s="165">
        <f>'L4'!AD29</f>
        <v>0</v>
      </c>
      <c r="V55" s="165">
        <f>'L4'!AE29</f>
        <v>0</v>
      </c>
      <c r="W55" s="165">
        <f>'L4'!AF29</f>
        <v>0</v>
      </c>
      <c r="X55" s="165">
        <f>'L4'!AG29</f>
        <v>204</v>
      </c>
      <c r="Y55" s="165">
        <f>'L4'!AH29</f>
        <v>204</v>
      </c>
      <c r="Z55" s="165"/>
      <c r="AA55" s="165"/>
      <c r="AB55" s="165">
        <f>'L4'!AL29</f>
        <v>10</v>
      </c>
      <c r="AC55" s="165">
        <f>'L4'!AR29</f>
        <v>14.999999999999998</v>
      </c>
      <c r="AD55" s="165">
        <f>'L4'!AX29</f>
        <v>229</v>
      </c>
      <c r="AE55" s="163">
        <f>'L4'!BE29</f>
        <v>6</v>
      </c>
      <c r="AF55" s="166">
        <f>'L4'!BH29</f>
        <v>0</v>
      </c>
      <c r="AG55" s="166">
        <f>'L4'!BW29</f>
        <v>0</v>
      </c>
      <c r="AH55" s="166">
        <f>'L4'!BX29</f>
        <v>13.5</v>
      </c>
      <c r="AI55" s="166">
        <f>'L4'!BY29</f>
        <v>0</v>
      </c>
      <c r="AJ55" s="166">
        <f>'L4'!BV29</f>
        <v>0</v>
      </c>
      <c r="AK55" s="166">
        <f>'L4'!BZ29</f>
        <v>102</v>
      </c>
      <c r="AL55" s="166">
        <f>'L4'!CA29</f>
        <v>0</v>
      </c>
      <c r="AM55" s="166">
        <f>'L4'!CB29</f>
        <v>4.97</v>
      </c>
      <c r="AN55" s="166">
        <f>'L4'!CC29</f>
        <v>1</v>
      </c>
      <c r="AO55" s="166">
        <f>'L4'!CD29</f>
        <v>140.53</v>
      </c>
      <c r="AP55" s="161">
        <f>'L4'!CE29</f>
        <v>140</v>
      </c>
      <c r="AQ55" s="167">
        <f>'L4'!CF29</f>
        <v>2100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219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'L4'!A30</f>
        <v>19</v>
      </c>
      <c r="B58" s="161" t="str">
        <f>'L4'!B30</f>
        <v>ID1684</v>
      </c>
      <c r="C58" s="187" t="str">
        <f>'L4'!D30</f>
        <v>អឿន វិចយ៉ានី</v>
      </c>
      <c r="D58" s="162">
        <f>'L4'!H30</f>
        <v>45120</v>
      </c>
      <c r="E58" s="163">
        <f>'L4'!I30</f>
        <v>204</v>
      </c>
      <c r="F58" s="163">
        <f>'L4'!J30</f>
        <v>26</v>
      </c>
      <c r="G58" s="161">
        <f>'L4'!K30</f>
        <v>0</v>
      </c>
      <c r="H58" s="161">
        <f>'L4'!L30</f>
        <v>0</v>
      </c>
      <c r="I58" s="161">
        <f>'L4'!M30</f>
        <v>0</v>
      </c>
      <c r="J58" s="161">
        <f>'L4'!N30</f>
        <v>25.5</v>
      </c>
      <c r="K58" s="161">
        <f>'L4'!P30</f>
        <v>0</v>
      </c>
      <c r="L58" s="161">
        <f>'L4'!Q30</f>
        <v>0</v>
      </c>
      <c r="M58" s="161" t="str">
        <f>'L4'!R30</f>
        <v>0.5</v>
      </c>
      <c r="N58" s="161">
        <f>'L4'!S30</f>
        <v>0</v>
      </c>
      <c r="O58" s="164">
        <f>'L4'!T30</f>
        <v>0</v>
      </c>
      <c r="P58" s="164">
        <f>'L4'!U30</f>
        <v>0</v>
      </c>
      <c r="Q58" s="165">
        <f>'L4'!W30</f>
        <v>0</v>
      </c>
      <c r="R58" s="165">
        <f>'L4'!X30</f>
        <v>0</v>
      </c>
      <c r="S58" s="165">
        <f>'L4'!AB30</f>
        <v>0</v>
      </c>
      <c r="T58" s="165">
        <f>'L4'!AC30</f>
        <v>0</v>
      </c>
      <c r="U58" s="165">
        <f>'L4'!AD30</f>
        <v>0</v>
      </c>
      <c r="V58" s="165">
        <f>'L4'!AE30</f>
        <v>3.9230769230769229</v>
      </c>
      <c r="W58" s="165">
        <f>'L4'!AF30</f>
        <v>0</v>
      </c>
      <c r="X58" s="165">
        <f>'L4'!AG30</f>
        <v>200.07692307692307</v>
      </c>
      <c r="Y58" s="165">
        <f>'L4'!AH30</f>
        <v>204</v>
      </c>
      <c r="Z58" s="165"/>
      <c r="AA58" s="165"/>
      <c r="AB58" s="165">
        <f>'L4'!AL30</f>
        <v>10</v>
      </c>
      <c r="AC58" s="165">
        <f>'L4'!AR30</f>
        <v>14.71153846153846</v>
      </c>
      <c r="AD58" s="165">
        <f>'L4'!AX30</f>
        <v>228.71153846153845</v>
      </c>
      <c r="AE58" s="163">
        <f>'L4'!BE30</f>
        <v>6</v>
      </c>
      <c r="AF58" s="166">
        <f>'L4'!BH30</f>
        <v>0</v>
      </c>
      <c r="AG58" s="166">
        <f>'L4'!BW30</f>
        <v>0</v>
      </c>
      <c r="AH58" s="166">
        <f>'L4'!BX30</f>
        <v>13.25</v>
      </c>
      <c r="AI58" s="166">
        <f>'L4'!BY30</f>
        <v>0</v>
      </c>
      <c r="AJ58" s="166">
        <f>'L4'!BV30</f>
        <v>0</v>
      </c>
      <c r="AK58" s="166">
        <f>'L4'!BZ30</f>
        <v>102</v>
      </c>
      <c r="AL58" s="166">
        <f>'L4'!CA30</f>
        <v>0</v>
      </c>
      <c r="AM58" s="166">
        <f>'L4'!CB30</f>
        <v>4.95</v>
      </c>
      <c r="AN58" s="166">
        <f>'L4'!CC30</f>
        <v>1</v>
      </c>
      <c r="AO58" s="166">
        <f>'L4'!CD30</f>
        <v>140.01</v>
      </c>
      <c r="AP58" s="161">
        <f>'L4'!CE30</f>
        <v>140</v>
      </c>
      <c r="AQ58" s="167">
        <f>'L4'!CF30</f>
        <v>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219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'L4'!A31</f>
        <v>20</v>
      </c>
      <c r="B61" s="161" t="str">
        <f>'L4'!B31</f>
        <v>ID1710</v>
      </c>
      <c r="C61" s="187" t="str">
        <f>'L4'!D31</f>
        <v>អយ សាវុន</v>
      </c>
      <c r="D61" s="162">
        <f>'L4'!H31</f>
        <v>45153</v>
      </c>
      <c r="E61" s="163">
        <f>'L4'!I31</f>
        <v>204</v>
      </c>
      <c r="F61" s="163">
        <f>'L4'!J31</f>
        <v>26</v>
      </c>
      <c r="G61" s="161">
        <f>'L4'!K31</f>
        <v>0</v>
      </c>
      <c r="H61" s="161">
        <f>'L4'!L31</f>
        <v>0</v>
      </c>
      <c r="I61" s="161">
        <f>'L4'!M31</f>
        <v>0</v>
      </c>
      <c r="J61" s="161">
        <f>'L4'!N31</f>
        <v>26</v>
      </c>
      <c r="K61" s="161">
        <f>'L4'!P31</f>
        <v>0</v>
      </c>
      <c r="L61" s="161">
        <f>'L4'!Q31</f>
        <v>0</v>
      </c>
      <c r="M61" s="161">
        <f>'L4'!R31</f>
        <v>0</v>
      </c>
      <c r="N61" s="161">
        <f>'L4'!S31</f>
        <v>0</v>
      </c>
      <c r="O61" s="164">
        <f>'L4'!T31</f>
        <v>0</v>
      </c>
      <c r="P61" s="164">
        <f>'L4'!U31</f>
        <v>0</v>
      </c>
      <c r="Q61" s="165">
        <f>'L4'!W31</f>
        <v>0</v>
      </c>
      <c r="R61" s="165">
        <f>'L4'!X31</f>
        <v>0</v>
      </c>
      <c r="S61" s="165">
        <f>'L4'!AB31</f>
        <v>0</v>
      </c>
      <c r="T61" s="165">
        <f>'L4'!AC31</f>
        <v>0</v>
      </c>
      <c r="U61" s="165">
        <f>'L4'!AD31</f>
        <v>0</v>
      </c>
      <c r="V61" s="165">
        <f>'L4'!AE31</f>
        <v>0</v>
      </c>
      <c r="W61" s="165">
        <f>'L4'!AF31</f>
        <v>0</v>
      </c>
      <c r="X61" s="165">
        <f>'L4'!AG31</f>
        <v>204</v>
      </c>
      <c r="Y61" s="165">
        <f>'L4'!AH31</f>
        <v>204</v>
      </c>
      <c r="Z61" s="165"/>
      <c r="AA61" s="165"/>
      <c r="AB61" s="165">
        <f>'L4'!AL31</f>
        <v>10</v>
      </c>
      <c r="AC61" s="165">
        <f>'L4'!AR31</f>
        <v>14.999999999999998</v>
      </c>
      <c r="AD61" s="165">
        <f>'L4'!AX31</f>
        <v>229</v>
      </c>
      <c r="AE61" s="163">
        <f>'L4'!BE31</f>
        <v>3</v>
      </c>
      <c r="AF61" s="166">
        <f>'L4'!BH31</f>
        <v>0</v>
      </c>
      <c r="AG61" s="166">
        <f>'L4'!BW31</f>
        <v>35.530999999999999</v>
      </c>
      <c r="AH61" s="166">
        <f>'L4'!BX31</f>
        <v>13.5</v>
      </c>
      <c r="AI61" s="166">
        <f>'L4'!BY31</f>
        <v>0</v>
      </c>
      <c r="AJ61" s="166">
        <f>'L4'!BV31</f>
        <v>0</v>
      </c>
      <c r="AK61" s="166">
        <f>'L4'!BZ31</f>
        <v>102</v>
      </c>
      <c r="AL61" s="166">
        <f>'L4'!CA31</f>
        <v>0</v>
      </c>
      <c r="AM61" s="166">
        <f>'L4'!CB31</f>
        <v>5.62</v>
      </c>
      <c r="AN61" s="166">
        <f>'L4'!CC31</f>
        <v>1</v>
      </c>
      <c r="AO61" s="166">
        <f>'L4'!CD31</f>
        <v>172.41</v>
      </c>
      <c r="AP61" s="161">
        <f>'L4'!CE31</f>
        <v>172</v>
      </c>
      <c r="AQ61" s="167">
        <f>'L4'!CF31</f>
        <v>1600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219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'L4'!A32</f>
        <v>21</v>
      </c>
      <c r="B64" s="161" t="str">
        <f>'L4'!B32</f>
        <v>ID1711</v>
      </c>
      <c r="C64" s="187" t="str">
        <f>'L4'!D32</f>
        <v>សេង សារ៉ាន់</v>
      </c>
      <c r="D64" s="162">
        <f>'L4'!H32</f>
        <v>45153</v>
      </c>
      <c r="E64" s="163">
        <f>'L4'!I32</f>
        <v>204</v>
      </c>
      <c r="F64" s="163">
        <f>'L4'!J32</f>
        <v>26</v>
      </c>
      <c r="G64" s="161">
        <f>'L4'!K32</f>
        <v>1</v>
      </c>
      <c r="H64" s="161">
        <f>'L4'!L32</f>
        <v>0</v>
      </c>
      <c r="I64" s="161">
        <f>'L4'!M32</f>
        <v>0</v>
      </c>
      <c r="J64" s="161">
        <f>'L4'!N32</f>
        <v>25</v>
      </c>
      <c r="K64" s="161">
        <f>'L4'!P32</f>
        <v>0</v>
      </c>
      <c r="L64" s="161">
        <f>'L4'!Q32</f>
        <v>0</v>
      </c>
      <c r="M64" s="161">
        <f>'L4'!R32</f>
        <v>0</v>
      </c>
      <c r="N64" s="161">
        <f>'L4'!S32</f>
        <v>0</v>
      </c>
      <c r="O64" s="164">
        <f>'L4'!T32</f>
        <v>0</v>
      </c>
      <c r="P64" s="164">
        <f>'L4'!U32</f>
        <v>0</v>
      </c>
      <c r="Q64" s="165">
        <f>'L4'!W32</f>
        <v>0</v>
      </c>
      <c r="R64" s="165">
        <f>'L4'!X32</f>
        <v>0</v>
      </c>
      <c r="S64" s="165">
        <f>'L4'!AB32</f>
        <v>0</v>
      </c>
      <c r="T64" s="165">
        <f>'L4'!AC32</f>
        <v>0</v>
      </c>
      <c r="U64" s="165">
        <f>'L4'!AD32</f>
        <v>0</v>
      </c>
      <c r="V64" s="165">
        <f>'L4'!AE32</f>
        <v>0</v>
      </c>
      <c r="W64" s="165">
        <f>'L4'!AF32</f>
        <v>0</v>
      </c>
      <c r="X64" s="165">
        <f>'L4'!AG32</f>
        <v>196.15384615384613</v>
      </c>
      <c r="Y64" s="165">
        <f>'L4'!AH32</f>
        <v>196.15384615384613</v>
      </c>
      <c r="Z64" s="165"/>
      <c r="AA64" s="165"/>
      <c r="AB64" s="165">
        <f>'L4'!AL32</f>
        <v>10</v>
      </c>
      <c r="AC64" s="165">
        <f>'L4'!AR32</f>
        <v>14.423076923076922</v>
      </c>
      <c r="AD64" s="165">
        <f>'L4'!AX32</f>
        <v>220.57692307692307</v>
      </c>
      <c r="AE64" s="163">
        <f>'L4'!BE32</f>
        <v>3</v>
      </c>
      <c r="AF64" s="166">
        <f>'L4'!BH32</f>
        <v>0</v>
      </c>
      <c r="AG64" s="166">
        <f>'L4'!BW32</f>
        <v>36.004000000000005</v>
      </c>
      <c r="AH64" s="166">
        <f>'L4'!BX32</f>
        <v>13</v>
      </c>
      <c r="AI64" s="166">
        <f>'L4'!BY32</f>
        <v>0</v>
      </c>
      <c r="AJ64" s="166">
        <f>'L4'!BV32</f>
        <v>0</v>
      </c>
      <c r="AK64" s="166">
        <f>'L4'!BZ32</f>
        <v>102</v>
      </c>
      <c r="AL64" s="166">
        <f>'L4'!CA32</f>
        <v>0</v>
      </c>
      <c r="AM64" s="166">
        <f>'L4'!CB32</f>
        <v>5.45</v>
      </c>
      <c r="AN64" s="166">
        <f>'L4'!CC32</f>
        <v>1</v>
      </c>
      <c r="AO64" s="166">
        <f>'L4'!CD32</f>
        <v>164.13</v>
      </c>
      <c r="AP64" s="161">
        <f>'L4'!CE32</f>
        <v>164</v>
      </c>
      <c r="AQ64" s="167">
        <f>'L4'!CF32</f>
        <v>500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219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'L4'!A33</f>
        <v>22</v>
      </c>
      <c r="B67" s="161" t="str">
        <f>'L4'!B33</f>
        <v>ID1729</v>
      </c>
      <c r="C67" s="187" t="str">
        <f>'L4'!D33</f>
        <v>ឌឹម សុភាព</v>
      </c>
      <c r="D67" s="162">
        <f>'L4'!H33</f>
        <v>45201</v>
      </c>
      <c r="E67" s="163">
        <f>'L4'!I33</f>
        <v>204</v>
      </c>
      <c r="F67" s="163">
        <f>'L4'!J33</f>
        <v>26</v>
      </c>
      <c r="G67" s="161">
        <f>'L4'!K33</f>
        <v>0</v>
      </c>
      <c r="H67" s="161">
        <f>'L4'!L33</f>
        <v>0</v>
      </c>
      <c r="I67" s="161">
        <f>'L4'!M33</f>
        <v>0</v>
      </c>
      <c r="J67" s="161">
        <f>'L4'!N33</f>
        <v>24.5</v>
      </c>
      <c r="K67" s="161">
        <f>'L4'!P33</f>
        <v>0</v>
      </c>
      <c r="L67" s="161">
        <f>'L4'!Q33</f>
        <v>0</v>
      </c>
      <c r="M67" s="161" t="str">
        <f>'L4'!R33</f>
        <v>1.5</v>
      </c>
      <c r="N67" s="161">
        <f>'L4'!S33</f>
        <v>0</v>
      </c>
      <c r="O67" s="164">
        <f>'L4'!T33</f>
        <v>0</v>
      </c>
      <c r="P67" s="164">
        <f>'L4'!U33</f>
        <v>0</v>
      </c>
      <c r="Q67" s="165">
        <f>'L4'!W33</f>
        <v>0</v>
      </c>
      <c r="R67" s="165">
        <f>'L4'!X33</f>
        <v>0</v>
      </c>
      <c r="S67" s="165">
        <f>'L4'!AB33</f>
        <v>0</v>
      </c>
      <c r="T67" s="165">
        <f>'L4'!AC33</f>
        <v>0</v>
      </c>
      <c r="U67" s="165">
        <f>'L4'!AD33</f>
        <v>0</v>
      </c>
      <c r="V67" s="165">
        <f>'L4'!AE33</f>
        <v>11.769230769230768</v>
      </c>
      <c r="W67" s="165">
        <f>'L4'!AF33</f>
        <v>0</v>
      </c>
      <c r="X67" s="165">
        <f>'L4'!AG33</f>
        <v>192.23076923076923</v>
      </c>
      <c r="Y67" s="165">
        <f>'L4'!AH33</f>
        <v>204</v>
      </c>
      <c r="Z67" s="165"/>
      <c r="AA67" s="165"/>
      <c r="AB67" s="165">
        <f>'L4'!AL33</f>
        <v>10</v>
      </c>
      <c r="AC67" s="165">
        <f>'L4'!AR33</f>
        <v>14.134615384615383</v>
      </c>
      <c r="AD67" s="165">
        <f>'L4'!AX33</f>
        <v>228.13461538461539</v>
      </c>
      <c r="AE67" s="163">
        <f>'L4'!BE33</f>
        <v>3</v>
      </c>
      <c r="AF67" s="166">
        <f>'L4'!BH33</f>
        <v>24</v>
      </c>
      <c r="AG67" s="166">
        <f>'L4'!BW33</f>
        <v>0</v>
      </c>
      <c r="AH67" s="166">
        <f>'L4'!BX33</f>
        <v>12.75</v>
      </c>
      <c r="AI67" s="166">
        <f>'L4'!BY33</f>
        <v>0</v>
      </c>
      <c r="AJ67" s="166">
        <f>'L4'!BV33</f>
        <v>0</v>
      </c>
      <c r="AK67" s="166">
        <f>'L4'!BZ33</f>
        <v>102</v>
      </c>
      <c r="AL67" s="166">
        <f>'L4'!CA33</f>
        <v>0</v>
      </c>
      <c r="AM67" s="166">
        <f>'L4'!CB33</f>
        <v>5.35</v>
      </c>
      <c r="AN67" s="166">
        <f>'L4'!CC33</f>
        <v>1</v>
      </c>
      <c r="AO67" s="166">
        <f>'L4'!CD33</f>
        <v>159.53</v>
      </c>
      <c r="AP67" s="161">
        <f>'L4'!CE33</f>
        <v>159</v>
      </c>
      <c r="AQ67" s="167">
        <f>'L4'!CF33</f>
        <v>2100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219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'L4'!A34</f>
        <v>23</v>
      </c>
      <c r="B70" s="161" t="str">
        <f>'L4'!B34</f>
        <v>ID1746</v>
      </c>
      <c r="C70" s="187" t="str">
        <f>'L4'!D34</f>
        <v>រស់ គឹមសៀង</v>
      </c>
      <c r="D70" s="162">
        <f>'L4'!H34</f>
        <v>45226</v>
      </c>
      <c r="E70" s="163">
        <f>'L4'!I34</f>
        <v>204</v>
      </c>
      <c r="F70" s="163">
        <f>'L4'!J34</f>
        <v>26</v>
      </c>
      <c r="G70" s="161">
        <f>'L4'!K34</f>
        <v>0</v>
      </c>
      <c r="H70" s="161">
        <f>'L4'!L34</f>
        <v>0</v>
      </c>
      <c r="I70" s="161">
        <f>'L4'!M34</f>
        <v>0</v>
      </c>
      <c r="J70" s="161">
        <f>'L4'!N34</f>
        <v>24.5</v>
      </c>
      <c r="K70" s="161">
        <f>'L4'!P34</f>
        <v>0</v>
      </c>
      <c r="L70" s="161">
        <f>'L4'!Q34</f>
        <v>0</v>
      </c>
      <c r="M70" s="161" t="str">
        <f>'L4'!R34</f>
        <v>1.5</v>
      </c>
      <c r="N70" s="161">
        <f>'L4'!S34</f>
        <v>0</v>
      </c>
      <c r="O70" s="164">
        <f>'L4'!T34</f>
        <v>0</v>
      </c>
      <c r="P70" s="164">
        <f>'L4'!U34</f>
        <v>0</v>
      </c>
      <c r="Q70" s="165">
        <f>'L4'!W34</f>
        <v>0</v>
      </c>
      <c r="R70" s="165">
        <f>'L4'!X34</f>
        <v>0</v>
      </c>
      <c r="S70" s="165">
        <f>'L4'!AB34</f>
        <v>0</v>
      </c>
      <c r="T70" s="165">
        <f>'L4'!AC34</f>
        <v>0</v>
      </c>
      <c r="U70" s="165">
        <f>'L4'!AD34</f>
        <v>0</v>
      </c>
      <c r="V70" s="165">
        <f>'L4'!AE34</f>
        <v>11.769230769230768</v>
      </c>
      <c r="W70" s="165">
        <f>'L4'!AF34</f>
        <v>0</v>
      </c>
      <c r="X70" s="165">
        <f>'L4'!AG34</f>
        <v>192.23076923076923</v>
      </c>
      <c r="Y70" s="165">
        <f>'L4'!AH34</f>
        <v>204</v>
      </c>
      <c r="Z70" s="165"/>
      <c r="AA70" s="165"/>
      <c r="AB70" s="165">
        <f>'L4'!AL34</f>
        <v>10</v>
      </c>
      <c r="AC70" s="165">
        <f>'L4'!AR34</f>
        <v>14.134615384615383</v>
      </c>
      <c r="AD70" s="165">
        <f>'L4'!AX34</f>
        <v>228.13461538461539</v>
      </c>
      <c r="AE70" s="163">
        <f>'L4'!BE34</f>
        <v>3</v>
      </c>
      <c r="AF70" s="166">
        <f>'L4'!BH34</f>
        <v>0</v>
      </c>
      <c r="AG70" s="166">
        <f>'L4'!BW34</f>
        <v>0</v>
      </c>
      <c r="AH70" s="166">
        <f>'L4'!BX34</f>
        <v>12.75</v>
      </c>
      <c r="AI70" s="166">
        <f>'L4'!BY34</f>
        <v>0</v>
      </c>
      <c r="AJ70" s="166">
        <f>'L4'!BV34</f>
        <v>0</v>
      </c>
      <c r="AK70" s="166">
        <f>'L4'!BZ34</f>
        <v>102</v>
      </c>
      <c r="AL70" s="166">
        <f>'L4'!CA34</f>
        <v>0</v>
      </c>
      <c r="AM70" s="166">
        <f>'L4'!CB34</f>
        <v>4.87</v>
      </c>
      <c r="AN70" s="166">
        <f>'L4'!CC34</f>
        <v>1</v>
      </c>
      <c r="AO70" s="166">
        <f>'L4'!CD34</f>
        <v>136.01</v>
      </c>
      <c r="AP70" s="161">
        <f>'L4'!CE34</f>
        <v>136</v>
      </c>
      <c r="AQ70" s="167">
        <f>'L4'!CF34</f>
        <v>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219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'L4'!A35</f>
        <v>24</v>
      </c>
      <c r="B73" s="161" t="str">
        <f>'L4'!B35</f>
        <v>ID1751</v>
      </c>
      <c r="C73" s="187" t="str">
        <f>'L4'!D35</f>
        <v>សឿង សួ</v>
      </c>
      <c r="D73" s="162">
        <f>'L4'!H35</f>
        <v>45231</v>
      </c>
      <c r="E73" s="163">
        <f>'L4'!I35</f>
        <v>204</v>
      </c>
      <c r="F73" s="163">
        <f>'L4'!J35</f>
        <v>26</v>
      </c>
      <c r="G73" s="161">
        <f>'L4'!K35</f>
        <v>3</v>
      </c>
      <c r="H73" s="161">
        <f>'L4'!L35</f>
        <v>0</v>
      </c>
      <c r="I73" s="161">
        <f>'L4'!M35</f>
        <v>0</v>
      </c>
      <c r="J73" s="161">
        <f>'L4'!N35</f>
        <v>23</v>
      </c>
      <c r="K73" s="161">
        <f>'L4'!P35</f>
        <v>0</v>
      </c>
      <c r="L73" s="161">
        <f>'L4'!Q35</f>
        <v>0</v>
      </c>
      <c r="M73" s="161">
        <f>'L4'!R35</f>
        <v>0</v>
      </c>
      <c r="N73" s="161">
        <f>'L4'!S35</f>
        <v>0</v>
      </c>
      <c r="O73" s="164">
        <f>'L4'!T35</f>
        <v>0</v>
      </c>
      <c r="P73" s="164">
        <f>'L4'!U35</f>
        <v>0</v>
      </c>
      <c r="Q73" s="165">
        <f>'L4'!W35</f>
        <v>0</v>
      </c>
      <c r="R73" s="165">
        <f>'L4'!X35</f>
        <v>0</v>
      </c>
      <c r="S73" s="165">
        <f>'L4'!AB35</f>
        <v>0</v>
      </c>
      <c r="T73" s="165">
        <f>'L4'!AC35</f>
        <v>0</v>
      </c>
      <c r="U73" s="165">
        <f>'L4'!AD35</f>
        <v>0</v>
      </c>
      <c r="V73" s="165">
        <f>'L4'!AE35</f>
        <v>0</v>
      </c>
      <c r="W73" s="165">
        <f>'L4'!AF35</f>
        <v>0</v>
      </c>
      <c r="X73" s="165">
        <f>'L4'!AG35</f>
        <v>180.46153846153845</v>
      </c>
      <c r="Y73" s="165">
        <f>'L4'!AH35</f>
        <v>180.46153846153845</v>
      </c>
      <c r="Z73" s="165"/>
      <c r="AA73" s="165"/>
      <c r="AB73" s="165">
        <f>'L4'!AL35</f>
        <v>10</v>
      </c>
      <c r="AC73" s="165">
        <f>'L4'!AR35</f>
        <v>13.269230769230768</v>
      </c>
      <c r="AD73" s="165">
        <f>'L4'!AX35</f>
        <v>203.73076923076923</v>
      </c>
      <c r="AE73" s="163">
        <f>'L4'!BE35</f>
        <v>3</v>
      </c>
      <c r="AF73" s="166">
        <f>'L4'!BH35</f>
        <v>0</v>
      </c>
      <c r="AG73" s="166">
        <f>'L4'!BW35</f>
        <v>0</v>
      </c>
      <c r="AH73" s="166">
        <f>'L4'!BX35</f>
        <v>12</v>
      </c>
      <c r="AI73" s="166">
        <f>'L4'!BY35</f>
        <v>0</v>
      </c>
      <c r="AJ73" s="166">
        <f>'L4'!BV35</f>
        <v>0</v>
      </c>
      <c r="AK73" s="166">
        <f>'L4'!BZ35</f>
        <v>86.31</v>
      </c>
      <c r="AL73" s="166">
        <f>'L4'!CA35</f>
        <v>0</v>
      </c>
      <c r="AM73" s="166">
        <f>'L4'!CB35</f>
        <v>4.37</v>
      </c>
      <c r="AN73" s="166">
        <f>'L4'!CC35</f>
        <v>1</v>
      </c>
      <c r="AO73" s="166">
        <f>'L4'!CD35</f>
        <v>127.05</v>
      </c>
      <c r="AP73" s="161">
        <f>'L4'!CE35</f>
        <v>127</v>
      </c>
      <c r="AQ73" s="167">
        <f>'L4'!CF35</f>
        <v>200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219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'L4'!A36</f>
        <v>25</v>
      </c>
      <c r="B76" s="161" t="str">
        <f>'L4'!B36</f>
        <v>ID1756</v>
      </c>
      <c r="C76" s="187" t="str">
        <f>'L4'!D36</f>
        <v>សៀង លន</v>
      </c>
      <c r="D76" s="162">
        <f>'L4'!H36</f>
        <v>45261</v>
      </c>
      <c r="E76" s="163">
        <f>'L4'!I36</f>
        <v>204</v>
      </c>
      <c r="F76" s="163">
        <f>'L4'!J36</f>
        <v>26</v>
      </c>
      <c r="G76" s="161">
        <f>'L4'!K36</f>
        <v>0</v>
      </c>
      <c r="H76" s="161">
        <f>'L4'!L36</f>
        <v>0</v>
      </c>
      <c r="I76" s="161">
        <f>'L4'!M36</f>
        <v>0</v>
      </c>
      <c r="J76" s="161">
        <f>'L4'!N36</f>
        <v>26</v>
      </c>
      <c r="K76" s="161">
        <f>'L4'!P36</f>
        <v>0</v>
      </c>
      <c r="L76" s="161">
        <f>'L4'!Q36</f>
        <v>0</v>
      </c>
      <c r="M76" s="161">
        <f>'L4'!R36</f>
        <v>0</v>
      </c>
      <c r="N76" s="161">
        <f>'L4'!S36</f>
        <v>0</v>
      </c>
      <c r="O76" s="164">
        <f>'L4'!T36</f>
        <v>0</v>
      </c>
      <c r="P76" s="164">
        <f>'L4'!U36</f>
        <v>0</v>
      </c>
      <c r="Q76" s="165">
        <f>'L4'!W36</f>
        <v>0</v>
      </c>
      <c r="R76" s="165">
        <f>'L4'!X36</f>
        <v>0</v>
      </c>
      <c r="S76" s="165">
        <f>'L4'!AB36</f>
        <v>0</v>
      </c>
      <c r="T76" s="165">
        <f>'L4'!AC36</f>
        <v>0</v>
      </c>
      <c r="U76" s="165">
        <f>'L4'!AD36</f>
        <v>0</v>
      </c>
      <c r="V76" s="165">
        <f>'L4'!AE36</f>
        <v>0</v>
      </c>
      <c r="W76" s="165">
        <f>'L4'!AF36</f>
        <v>0</v>
      </c>
      <c r="X76" s="165">
        <f>'L4'!AG36</f>
        <v>204</v>
      </c>
      <c r="Y76" s="165">
        <f>'L4'!AH36</f>
        <v>204</v>
      </c>
      <c r="Z76" s="165"/>
      <c r="AA76" s="165"/>
      <c r="AB76" s="165">
        <f>'L4'!AL36</f>
        <v>10</v>
      </c>
      <c r="AC76" s="165">
        <f>'L4'!AR36</f>
        <v>14.999999999999998</v>
      </c>
      <c r="AD76" s="165">
        <f>'L4'!AX36</f>
        <v>229</v>
      </c>
      <c r="AE76" s="163">
        <f>'L4'!BE36</f>
        <v>3</v>
      </c>
      <c r="AF76" s="166">
        <f>'L4'!BH36</f>
        <v>12</v>
      </c>
      <c r="AG76" s="166">
        <f>'L4'!BW36</f>
        <v>37.057499999999997</v>
      </c>
      <c r="AH76" s="166">
        <f>'L4'!BX36</f>
        <v>13.5</v>
      </c>
      <c r="AI76" s="166">
        <f>'L4'!BY36</f>
        <v>0</v>
      </c>
      <c r="AJ76" s="166">
        <f>'L4'!BV36</f>
        <v>0</v>
      </c>
      <c r="AK76" s="166">
        <f>'L4'!BZ36</f>
        <v>102</v>
      </c>
      <c r="AL76" s="166">
        <f>'L4'!CA36</f>
        <v>0</v>
      </c>
      <c r="AM76" s="166">
        <f>'L4'!CB36</f>
        <v>5.83</v>
      </c>
      <c r="AN76" s="166">
        <f>'L4'!CC36</f>
        <v>1</v>
      </c>
      <c r="AO76" s="166">
        <f>'L4'!CD36</f>
        <v>185.73</v>
      </c>
      <c r="AP76" s="161">
        <f>'L4'!CE36</f>
        <v>185</v>
      </c>
      <c r="AQ76" s="167">
        <f>'L4'!CF36</f>
        <v>2900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219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'L4'!A37</f>
        <v>26</v>
      </c>
      <c r="B79" s="161" t="str">
        <f>'L4'!B37</f>
        <v>ID1758</v>
      </c>
      <c r="C79" s="187" t="str">
        <f>'L4'!D37</f>
        <v>សែ វិច្ចិកា</v>
      </c>
      <c r="D79" s="162">
        <f>'L4'!H37</f>
        <v>45261</v>
      </c>
      <c r="E79" s="163">
        <f>'L4'!I37</f>
        <v>204</v>
      </c>
      <c r="F79" s="163">
        <f>'L4'!J37</f>
        <v>26</v>
      </c>
      <c r="G79" s="161">
        <f>'L4'!K37</f>
        <v>1.5</v>
      </c>
      <c r="H79" s="161">
        <f>'L4'!L37</f>
        <v>0</v>
      </c>
      <c r="I79" s="161">
        <f>'L4'!M37</f>
        <v>0</v>
      </c>
      <c r="J79" s="161">
        <f>'L4'!N37</f>
        <v>22.5</v>
      </c>
      <c r="K79" s="161">
        <f>'L4'!P37</f>
        <v>0</v>
      </c>
      <c r="L79" s="161">
        <f>'L4'!Q37</f>
        <v>0</v>
      </c>
      <c r="M79" s="161" t="str">
        <f>'L4'!R37</f>
        <v>2</v>
      </c>
      <c r="N79" s="161">
        <f>'L4'!S37</f>
        <v>0</v>
      </c>
      <c r="O79" s="164">
        <f>'L4'!T37</f>
        <v>0</v>
      </c>
      <c r="P79" s="164">
        <f>'L4'!U37</f>
        <v>0</v>
      </c>
      <c r="Q79" s="165">
        <f>'L4'!W37</f>
        <v>0</v>
      </c>
      <c r="R79" s="165">
        <f>'L4'!X37</f>
        <v>0</v>
      </c>
      <c r="S79" s="165">
        <f>'L4'!AB37</f>
        <v>0</v>
      </c>
      <c r="T79" s="165">
        <f>'L4'!AC37</f>
        <v>0</v>
      </c>
      <c r="U79" s="165">
        <f>'L4'!AD37</f>
        <v>0</v>
      </c>
      <c r="V79" s="165">
        <f>'L4'!AE37</f>
        <v>15.692307692307692</v>
      </c>
      <c r="W79" s="165">
        <f>'L4'!AF37</f>
        <v>0</v>
      </c>
      <c r="X79" s="165">
        <f>'L4'!AG37</f>
        <v>176.53846153846152</v>
      </c>
      <c r="Y79" s="165">
        <f>'L4'!AH37</f>
        <v>192.2307692307692</v>
      </c>
      <c r="Z79" s="165"/>
      <c r="AA79" s="165"/>
      <c r="AB79" s="165">
        <f>'L4'!AL37</f>
        <v>10</v>
      </c>
      <c r="AC79" s="165">
        <f>'L4'!AR37</f>
        <v>12.98076923076923</v>
      </c>
      <c r="AD79" s="165">
        <f>'L4'!AX37</f>
        <v>215.21153846153842</v>
      </c>
      <c r="AE79" s="163">
        <f>'L4'!BE37</f>
        <v>3</v>
      </c>
      <c r="AF79" s="166">
        <f>'L4'!BH37</f>
        <v>12</v>
      </c>
      <c r="AG79" s="166">
        <f>'L4'!BW37</f>
        <v>35.865499999999997</v>
      </c>
      <c r="AH79" s="166">
        <f>'L4'!BX37</f>
        <v>11.75</v>
      </c>
      <c r="AI79" s="166">
        <f>'L4'!BY37</f>
        <v>0</v>
      </c>
      <c r="AJ79" s="166">
        <f>'L4'!BV37</f>
        <v>0</v>
      </c>
      <c r="AK79" s="166">
        <f>'L4'!BZ37</f>
        <v>90.23</v>
      </c>
      <c r="AL79" s="166">
        <f>'L4'!CA37</f>
        <v>0</v>
      </c>
      <c r="AM79" s="166">
        <f>'L4'!CB37</f>
        <v>5.55</v>
      </c>
      <c r="AN79" s="166">
        <f>'L4'!CC37</f>
        <v>1</v>
      </c>
      <c r="AO79" s="166">
        <f>'L4'!CD37</f>
        <v>181.05</v>
      </c>
      <c r="AP79" s="161">
        <f>'L4'!CE37</f>
        <v>181</v>
      </c>
      <c r="AQ79" s="167">
        <f>'L4'!CF37</f>
        <v>200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219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'L4'!A38</f>
        <v>27</v>
      </c>
      <c r="B82" s="161" t="str">
        <f>'L4'!B38</f>
        <v>ID1773</v>
      </c>
      <c r="C82" s="187" t="str">
        <f>'L4'!D38</f>
        <v>ឈឿន ភារិន្ទ</v>
      </c>
      <c r="D82" s="162">
        <f>'L4'!H38</f>
        <v>45293</v>
      </c>
      <c r="E82" s="163">
        <f>'L4'!I38</f>
        <v>204</v>
      </c>
      <c r="F82" s="163">
        <f>'L4'!J38</f>
        <v>26</v>
      </c>
      <c r="G82" s="161">
        <f>'L4'!K38</f>
        <v>0</v>
      </c>
      <c r="H82" s="161">
        <f>'L4'!L38</f>
        <v>0</v>
      </c>
      <c r="I82" s="161">
        <f>'L4'!M38</f>
        <v>0</v>
      </c>
      <c r="J82" s="161">
        <f>'L4'!N38</f>
        <v>24</v>
      </c>
      <c r="K82" s="161">
        <f>'L4'!P38</f>
        <v>0</v>
      </c>
      <c r="L82" s="161">
        <f>'L4'!Q38</f>
        <v>0</v>
      </c>
      <c r="M82" s="161" t="str">
        <f>'L4'!R38</f>
        <v>2</v>
      </c>
      <c r="N82" s="161">
        <f>'L4'!S38</f>
        <v>0</v>
      </c>
      <c r="O82" s="164">
        <f>'L4'!T38</f>
        <v>0</v>
      </c>
      <c r="P82" s="164">
        <f>'L4'!U38</f>
        <v>0</v>
      </c>
      <c r="Q82" s="165">
        <f>'L4'!W38</f>
        <v>0</v>
      </c>
      <c r="R82" s="165">
        <f>'L4'!X38</f>
        <v>0</v>
      </c>
      <c r="S82" s="165">
        <f>'L4'!AB38</f>
        <v>0</v>
      </c>
      <c r="T82" s="165">
        <f>'L4'!AC38</f>
        <v>0</v>
      </c>
      <c r="U82" s="165">
        <f>'L4'!AD38</f>
        <v>0</v>
      </c>
      <c r="V82" s="165">
        <f>'L4'!AE38</f>
        <v>15.692307692307692</v>
      </c>
      <c r="W82" s="165">
        <f>'L4'!AF38</f>
        <v>0</v>
      </c>
      <c r="X82" s="165">
        <f>'L4'!AG38</f>
        <v>188.30769230769229</v>
      </c>
      <c r="Y82" s="165">
        <f>'L4'!AH38</f>
        <v>203.99999999999997</v>
      </c>
      <c r="Z82" s="165"/>
      <c r="AA82" s="165"/>
      <c r="AB82" s="165">
        <f>'L4'!AL38</f>
        <v>10</v>
      </c>
      <c r="AC82" s="165">
        <f>'L4'!AR38</f>
        <v>13.846153846153845</v>
      </c>
      <c r="AD82" s="165">
        <f>'L4'!AX38</f>
        <v>227.84615384615381</v>
      </c>
      <c r="AE82" s="163">
        <f>'L4'!BE38</f>
        <v>3</v>
      </c>
      <c r="AF82" s="166">
        <f>'L4'!BH38</f>
        <v>24</v>
      </c>
      <c r="AG82" s="166">
        <f>'L4'!BW38</f>
        <v>0</v>
      </c>
      <c r="AH82" s="166">
        <f>'L4'!BX38</f>
        <v>12.5</v>
      </c>
      <c r="AI82" s="166">
        <f>'L4'!BY38</f>
        <v>0</v>
      </c>
      <c r="AJ82" s="166">
        <f>'L4'!BV38</f>
        <v>0</v>
      </c>
      <c r="AK82" s="166">
        <f>'L4'!BZ38</f>
        <v>102</v>
      </c>
      <c r="AL82" s="166">
        <f>'L4'!CA38</f>
        <v>0</v>
      </c>
      <c r="AM82" s="166">
        <f>'L4'!CB38</f>
        <v>5.34</v>
      </c>
      <c r="AN82" s="166">
        <f>'L4'!CC38</f>
        <v>1</v>
      </c>
      <c r="AO82" s="166">
        <f>'L4'!CD38</f>
        <v>159.01</v>
      </c>
      <c r="AP82" s="161">
        <f>'L4'!CE38</f>
        <v>159</v>
      </c>
      <c r="AQ82" s="167">
        <f>'L4'!CF38</f>
        <v>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219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'L4'!A39</f>
        <v>28</v>
      </c>
      <c r="B85" s="161" t="str">
        <f>'L4'!B39</f>
        <v>ID1776</v>
      </c>
      <c r="C85" s="187" t="str">
        <f>'L4'!D39</f>
        <v>ពើក ពយ</v>
      </c>
      <c r="D85" s="162">
        <f>'L4'!H39</f>
        <v>45300</v>
      </c>
      <c r="E85" s="163">
        <f>'L4'!I39</f>
        <v>204</v>
      </c>
      <c r="F85" s="163">
        <f>'L4'!J39</f>
        <v>26</v>
      </c>
      <c r="G85" s="161">
        <f>'L4'!K39</f>
        <v>0.5</v>
      </c>
      <c r="H85" s="161">
        <f>'L4'!L39</f>
        <v>0</v>
      </c>
      <c r="I85" s="161">
        <f>'L4'!M39</f>
        <v>0</v>
      </c>
      <c r="J85" s="161">
        <f>'L4'!N39</f>
        <v>24.5</v>
      </c>
      <c r="K85" s="161">
        <f>'L4'!P39</f>
        <v>0</v>
      </c>
      <c r="L85" s="161">
        <f>'L4'!Q39</f>
        <v>0</v>
      </c>
      <c r="M85" s="161" t="str">
        <f>'L4'!R39</f>
        <v>1</v>
      </c>
      <c r="N85" s="161">
        <f>'L4'!S39</f>
        <v>0</v>
      </c>
      <c r="O85" s="164">
        <f>'L4'!T39</f>
        <v>0</v>
      </c>
      <c r="P85" s="164">
        <f>'L4'!U39</f>
        <v>0</v>
      </c>
      <c r="Q85" s="165">
        <f>'L4'!W39</f>
        <v>0</v>
      </c>
      <c r="R85" s="165">
        <f>'L4'!X39</f>
        <v>0</v>
      </c>
      <c r="S85" s="165">
        <f>'L4'!AB39</f>
        <v>0</v>
      </c>
      <c r="T85" s="165">
        <f>'L4'!AC39</f>
        <v>0</v>
      </c>
      <c r="U85" s="165">
        <f>'L4'!AD39</f>
        <v>0</v>
      </c>
      <c r="V85" s="165">
        <f>'L4'!AE39</f>
        <v>7.8461538461538458</v>
      </c>
      <c r="W85" s="165">
        <f>'L4'!AF39</f>
        <v>0</v>
      </c>
      <c r="X85" s="165">
        <f>'L4'!AG39</f>
        <v>192.23076923076923</v>
      </c>
      <c r="Y85" s="165">
        <f>'L4'!AH39</f>
        <v>200.07692307692307</v>
      </c>
      <c r="Z85" s="165"/>
      <c r="AA85" s="165"/>
      <c r="AB85" s="165">
        <f>'L4'!AL39</f>
        <v>10</v>
      </c>
      <c r="AC85" s="165">
        <f>'L4'!AR39</f>
        <v>14.134615384615383</v>
      </c>
      <c r="AD85" s="165">
        <f>'L4'!AX39</f>
        <v>224.21153846153845</v>
      </c>
      <c r="AE85" s="163">
        <f>'L4'!BE39</f>
        <v>3</v>
      </c>
      <c r="AF85" s="166">
        <f>'L4'!BH39</f>
        <v>0</v>
      </c>
      <c r="AG85" s="166">
        <f>'L4'!BW39</f>
        <v>0</v>
      </c>
      <c r="AH85" s="166">
        <f>'L4'!BX39</f>
        <v>12.75</v>
      </c>
      <c r="AI85" s="166">
        <f>'L4'!BY39</f>
        <v>0</v>
      </c>
      <c r="AJ85" s="166">
        <f>'L4'!BV39</f>
        <v>0</v>
      </c>
      <c r="AK85" s="166">
        <f>'L4'!BZ39</f>
        <v>102</v>
      </c>
      <c r="AL85" s="166">
        <f>'L4'!CA39</f>
        <v>0</v>
      </c>
      <c r="AM85" s="166">
        <f>'L4'!CB39</f>
        <v>4.79</v>
      </c>
      <c r="AN85" s="166">
        <f>'L4'!CC39</f>
        <v>1</v>
      </c>
      <c r="AO85" s="166">
        <f>'L4'!CD39</f>
        <v>132.16999999999999</v>
      </c>
      <c r="AP85" s="161">
        <f>'L4'!CE39</f>
        <v>132</v>
      </c>
      <c r="AQ85" s="167">
        <f>'L4'!CF39</f>
        <v>700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219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'L4'!A40</f>
        <v>29</v>
      </c>
      <c r="B88" s="161" t="str">
        <f>'L4'!B40</f>
        <v>ID1833</v>
      </c>
      <c r="C88" s="187" t="str">
        <f>'L4'!D40</f>
        <v>អុន សាវឿន</v>
      </c>
      <c r="D88" s="162">
        <f>'L4'!H40</f>
        <v>45422</v>
      </c>
      <c r="E88" s="163">
        <f>'L4'!I40</f>
        <v>204</v>
      </c>
      <c r="F88" s="163">
        <f>'L4'!J40</f>
        <v>26</v>
      </c>
      <c r="G88" s="161">
        <f>'L4'!K40</f>
        <v>0</v>
      </c>
      <c r="H88" s="161">
        <f>'L4'!L40</f>
        <v>0</v>
      </c>
      <c r="I88" s="161">
        <f>'L4'!M40</f>
        <v>0</v>
      </c>
      <c r="J88" s="161">
        <f>'L4'!N40</f>
        <v>25</v>
      </c>
      <c r="K88" s="161">
        <f>'L4'!P40</f>
        <v>0</v>
      </c>
      <c r="L88" s="161">
        <f>'L4'!Q40</f>
        <v>0</v>
      </c>
      <c r="M88" s="161" t="str">
        <f>'L4'!R40</f>
        <v>1</v>
      </c>
      <c r="N88" s="161">
        <f>'L4'!S40</f>
        <v>0</v>
      </c>
      <c r="O88" s="164">
        <f>'L4'!T40</f>
        <v>0</v>
      </c>
      <c r="P88" s="164">
        <f>'L4'!U40</f>
        <v>0</v>
      </c>
      <c r="Q88" s="165">
        <f>'L4'!W40</f>
        <v>0</v>
      </c>
      <c r="R88" s="165">
        <f>'L4'!X40</f>
        <v>0</v>
      </c>
      <c r="S88" s="165">
        <f>'L4'!AB40</f>
        <v>0</v>
      </c>
      <c r="T88" s="165">
        <f>'L4'!AC40</f>
        <v>0</v>
      </c>
      <c r="U88" s="165">
        <f>'L4'!AD40</f>
        <v>0</v>
      </c>
      <c r="V88" s="165">
        <f>'L4'!AE40</f>
        <v>7.8461538461538458</v>
      </c>
      <c r="W88" s="165">
        <f>'L4'!AF40</f>
        <v>0</v>
      </c>
      <c r="X88" s="165">
        <f>'L4'!AG40</f>
        <v>196.15384615384613</v>
      </c>
      <c r="Y88" s="165">
        <f>'L4'!AH40</f>
        <v>203.99999999999997</v>
      </c>
      <c r="Z88" s="165"/>
      <c r="AA88" s="165"/>
      <c r="AB88" s="165">
        <f>'L4'!AL40</f>
        <v>10</v>
      </c>
      <c r="AC88" s="165">
        <f>'L4'!AR40</f>
        <v>14.423076923076922</v>
      </c>
      <c r="AD88" s="165">
        <f>'L4'!AX40</f>
        <v>228.42307692307691</v>
      </c>
      <c r="AE88" s="163">
        <f>'L4'!BE40</f>
        <v>0</v>
      </c>
      <c r="AF88" s="166">
        <f>'L4'!BH40</f>
        <v>0</v>
      </c>
      <c r="AG88" s="166">
        <f>'L4'!BW40</f>
        <v>19.621500000000001</v>
      </c>
      <c r="AH88" s="166">
        <f>'L4'!BX40</f>
        <v>13</v>
      </c>
      <c r="AI88" s="166">
        <f>'L4'!BY40</f>
        <v>0</v>
      </c>
      <c r="AJ88" s="166">
        <f>'L4'!BV40</f>
        <v>0</v>
      </c>
      <c r="AK88" s="166">
        <f>'L4'!BZ40</f>
        <v>102</v>
      </c>
      <c r="AL88" s="166">
        <f>'L4'!CA40</f>
        <v>0</v>
      </c>
      <c r="AM88" s="166">
        <f>'L4'!CB40</f>
        <v>5.22</v>
      </c>
      <c r="AN88" s="166">
        <f>'L4'!CC40</f>
        <v>1</v>
      </c>
      <c r="AO88" s="166">
        <f>'L4'!CD40</f>
        <v>152.82</v>
      </c>
      <c r="AP88" s="161">
        <f>'L4'!CE40</f>
        <v>152</v>
      </c>
      <c r="AQ88" s="167">
        <f>'L4'!CF40</f>
        <v>3300</v>
      </c>
    </row>
    <row r="89" spans="1:43" s="158" customFormat="1" ht="23.25" customHeight="1">
      <c r="A89" s="333" t="e">
        <f>$AS$1</f>
        <v>#REF!</v>
      </c>
      <c r="B89" s="334"/>
      <c r="C89" s="335" t="s">
        <v>39</v>
      </c>
      <c r="D89" s="335" t="s">
        <v>23</v>
      </c>
      <c r="E89" s="335" t="s">
        <v>15</v>
      </c>
      <c r="F89" s="335" t="s">
        <v>7</v>
      </c>
      <c r="G89" s="335" t="s">
        <v>52</v>
      </c>
      <c r="H89" s="335" t="s">
        <v>8</v>
      </c>
      <c r="I89" s="335" t="s">
        <v>172</v>
      </c>
      <c r="J89" s="335" t="s">
        <v>170</v>
      </c>
      <c r="K89" s="335" t="s">
        <v>50</v>
      </c>
      <c r="L89" s="335" t="s">
        <v>232</v>
      </c>
      <c r="M89" s="335" t="s">
        <v>54</v>
      </c>
      <c r="N89" s="335" t="s">
        <v>43</v>
      </c>
      <c r="O89" s="337" t="s">
        <v>16</v>
      </c>
      <c r="P89" s="338"/>
      <c r="Q89" s="337" t="s">
        <v>17</v>
      </c>
      <c r="R89" s="338"/>
      <c r="S89" s="335" t="s">
        <v>171</v>
      </c>
      <c r="T89" s="335" t="s">
        <v>50</v>
      </c>
      <c r="U89" s="335" t="s">
        <v>232</v>
      </c>
      <c r="V89" s="335" t="str">
        <f>M89</f>
        <v>ច្បាប់ឈឺ</v>
      </c>
      <c r="W89" s="335" t="s">
        <v>77</v>
      </c>
      <c r="X89" s="335" t="s">
        <v>18</v>
      </c>
      <c r="Y89" s="335" t="s">
        <v>139</v>
      </c>
      <c r="Z89" s="339" t="s">
        <v>140</v>
      </c>
      <c r="AA89" s="339" t="s">
        <v>141</v>
      </c>
      <c r="AB89" s="335" t="s">
        <v>30</v>
      </c>
      <c r="AC89" s="335" t="s">
        <v>83</v>
      </c>
      <c r="AD89" s="335" t="s">
        <v>78</v>
      </c>
      <c r="AE89" s="335" t="s">
        <v>48</v>
      </c>
      <c r="AF89" s="335" t="s">
        <v>58</v>
      </c>
      <c r="AG89" s="331" t="s">
        <v>198</v>
      </c>
      <c r="AH89" s="331" t="s">
        <v>248</v>
      </c>
      <c r="AI89" s="331" t="s">
        <v>249</v>
      </c>
      <c r="AJ89" s="335" t="s">
        <v>152</v>
      </c>
      <c r="AK89" s="335" t="s">
        <v>245</v>
      </c>
      <c r="AL89" s="335" t="s">
        <v>199</v>
      </c>
      <c r="AM89" s="335" t="s">
        <v>160</v>
      </c>
      <c r="AN89" s="335" t="s">
        <v>25</v>
      </c>
      <c r="AO89" s="335" t="s">
        <v>79</v>
      </c>
      <c r="AP89" s="337" t="s">
        <v>130</v>
      </c>
      <c r="AQ89" s="338"/>
    </row>
    <row r="90" spans="1:43" s="158" customFormat="1" ht="36.75" customHeight="1">
      <c r="A90" s="214" t="s">
        <v>219</v>
      </c>
      <c r="B90" s="214" t="s">
        <v>14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159" t="s">
        <v>41</v>
      </c>
      <c r="P90" s="159" t="s">
        <v>42</v>
      </c>
      <c r="Q90" s="159" t="s">
        <v>41</v>
      </c>
      <c r="R90" s="159" t="s">
        <v>42</v>
      </c>
      <c r="S90" s="336"/>
      <c r="T90" s="336"/>
      <c r="U90" s="336"/>
      <c r="V90" s="336"/>
      <c r="W90" s="336"/>
      <c r="X90" s="336"/>
      <c r="Y90" s="336"/>
      <c r="Z90" s="340"/>
      <c r="AA90" s="340"/>
      <c r="AB90" s="336"/>
      <c r="AC90" s="336"/>
      <c r="AD90" s="336"/>
      <c r="AE90" s="336"/>
      <c r="AF90" s="336"/>
      <c r="AG90" s="332"/>
      <c r="AH90" s="332"/>
      <c r="AI90" s="332"/>
      <c r="AJ90" s="336"/>
      <c r="AK90" s="336"/>
      <c r="AL90" s="336"/>
      <c r="AM90" s="336"/>
      <c r="AN90" s="336"/>
      <c r="AO90" s="336"/>
      <c r="AP90" s="160" t="s">
        <v>128</v>
      </c>
      <c r="AQ90" s="160" t="s">
        <v>129</v>
      </c>
    </row>
    <row r="91" spans="1:43" ht="23.25" customHeight="1">
      <c r="A91" s="80">
        <f>'L4'!A41</f>
        <v>30</v>
      </c>
      <c r="B91" s="161" t="str">
        <f>'L4'!B41</f>
        <v>ID1870</v>
      </c>
      <c r="C91" s="187" t="str">
        <f>'L4'!D41</f>
        <v>ឃិន សុខា</v>
      </c>
      <c r="D91" s="162">
        <f>'L4'!H41</f>
        <v>45491</v>
      </c>
      <c r="E91" s="163">
        <f>'L4'!I41</f>
        <v>202</v>
      </c>
      <c r="F91" s="163">
        <f>'L4'!J41</f>
        <v>26</v>
      </c>
      <c r="G91" s="161">
        <f>'L4'!K41</f>
        <v>0</v>
      </c>
      <c r="H91" s="161">
        <f>'L4'!L41</f>
        <v>2</v>
      </c>
      <c r="I91" s="161">
        <f>'L4'!M41</f>
        <v>0</v>
      </c>
      <c r="J91" s="161">
        <f>'L4'!N41</f>
        <v>10</v>
      </c>
      <c r="K91" s="161">
        <f>'L4'!P41</f>
        <v>0</v>
      </c>
      <c r="L91" s="161">
        <f>'L4'!Q41</f>
        <v>0</v>
      </c>
      <c r="M91" s="161">
        <f>'L4'!R41</f>
        <v>0</v>
      </c>
      <c r="N91" s="161">
        <f>'L4'!S41</f>
        <v>0</v>
      </c>
      <c r="O91" s="164">
        <f>'L4'!T41</f>
        <v>0</v>
      </c>
      <c r="P91" s="164">
        <f>'L4'!U41</f>
        <v>0</v>
      </c>
      <c r="Q91" s="165">
        <f>'L4'!W41</f>
        <v>0</v>
      </c>
      <c r="R91" s="165">
        <f>'L4'!X41</f>
        <v>0</v>
      </c>
      <c r="S91" s="165">
        <f>'L4'!AB41</f>
        <v>0</v>
      </c>
      <c r="T91" s="165">
        <f>'L4'!AC41</f>
        <v>0</v>
      </c>
      <c r="U91" s="165">
        <f>'L4'!AD41</f>
        <v>0</v>
      </c>
      <c r="V91" s="165">
        <f>'L4'!AE41</f>
        <v>0</v>
      </c>
      <c r="W91" s="165">
        <f>'L4'!AF41</f>
        <v>0</v>
      </c>
      <c r="X91" s="165">
        <f>'L4'!AG41</f>
        <v>77.692307692307693</v>
      </c>
      <c r="Y91" s="165">
        <f>'L4'!AH41</f>
        <v>77.692307692307693</v>
      </c>
      <c r="Z91" s="165"/>
      <c r="AA91" s="165"/>
      <c r="AB91" s="165">
        <f>'L4'!AL41</f>
        <v>5</v>
      </c>
      <c r="AC91" s="165">
        <f>'L4'!AR41</f>
        <v>0</v>
      </c>
      <c r="AD91" s="165">
        <f>'L4'!AX41</f>
        <v>82.692307692307693</v>
      </c>
      <c r="AE91" s="163">
        <f>'L4'!BE41</f>
        <v>0</v>
      </c>
      <c r="AF91" s="166">
        <f>'L4'!BH41</f>
        <v>0</v>
      </c>
      <c r="AG91" s="166">
        <f>'L4'!BW41</f>
        <v>0</v>
      </c>
      <c r="AH91" s="166">
        <f>'L4'!BX41</f>
        <v>5</v>
      </c>
      <c r="AI91" s="166">
        <f>'L4'!BY41</f>
        <v>0</v>
      </c>
      <c r="AJ91" s="166">
        <f>'L4'!BV41</f>
        <v>0</v>
      </c>
      <c r="AK91" s="166">
        <f>'L4'!BZ41</f>
        <v>0</v>
      </c>
      <c r="AL91" s="166">
        <f>'L4'!CA41</f>
        <v>0</v>
      </c>
      <c r="AM91" s="166">
        <f>'L4'!CB41</f>
        <v>1.94</v>
      </c>
      <c r="AN91" s="166">
        <f>'L4'!CC41</f>
        <v>1</v>
      </c>
      <c r="AO91" s="166">
        <f>'L4'!CD41</f>
        <v>84.75</v>
      </c>
      <c r="AP91" s="161">
        <f>'L4'!CE41</f>
        <v>84</v>
      </c>
      <c r="AQ91" s="167">
        <f>'L4'!CF41</f>
        <v>3000</v>
      </c>
    </row>
    <row r="92" spans="1:43" s="158" customFormat="1" ht="23.25" customHeight="1">
      <c r="A92" s="333" t="e">
        <f>$AS$1</f>
        <v>#REF!</v>
      </c>
      <c r="B92" s="334"/>
      <c r="C92" s="335" t="s">
        <v>39</v>
      </c>
      <c r="D92" s="335" t="s">
        <v>23</v>
      </c>
      <c r="E92" s="335" t="s">
        <v>15</v>
      </c>
      <c r="F92" s="335" t="s">
        <v>7</v>
      </c>
      <c r="G92" s="335" t="s">
        <v>52</v>
      </c>
      <c r="H92" s="335" t="s">
        <v>8</v>
      </c>
      <c r="I92" s="335" t="s">
        <v>172</v>
      </c>
      <c r="J92" s="335" t="s">
        <v>170</v>
      </c>
      <c r="K92" s="335" t="s">
        <v>50</v>
      </c>
      <c r="L92" s="335" t="s">
        <v>232</v>
      </c>
      <c r="M92" s="335" t="s">
        <v>54</v>
      </c>
      <c r="N92" s="335" t="s">
        <v>43</v>
      </c>
      <c r="O92" s="337" t="s">
        <v>16</v>
      </c>
      <c r="P92" s="338"/>
      <c r="Q92" s="337" t="s">
        <v>17</v>
      </c>
      <c r="R92" s="338"/>
      <c r="S92" s="335" t="s">
        <v>171</v>
      </c>
      <c r="T92" s="335" t="s">
        <v>50</v>
      </c>
      <c r="U92" s="335" t="s">
        <v>232</v>
      </c>
      <c r="V92" s="335" t="str">
        <f>M92</f>
        <v>ច្បាប់ឈឺ</v>
      </c>
      <c r="W92" s="335" t="s">
        <v>77</v>
      </c>
      <c r="X92" s="335" t="s">
        <v>18</v>
      </c>
      <c r="Y92" s="335" t="s">
        <v>139</v>
      </c>
      <c r="Z92" s="339" t="s">
        <v>140</v>
      </c>
      <c r="AA92" s="339" t="s">
        <v>141</v>
      </c>
      <c r="AB92" s="335" t="s">
        <v>30</v>
      </c>
      <c r="AC92" s="335" t="s">
        <v>83</v>
      </c>
      <c r="AD92" s="335" t="s">
        <v>78</v>
      </c>
      <c r="AE92" s="335" t="s">
        <v>48</v>
      </c>
      <c r="AF92" s="335" t="s">
        <v>58</v>
      </c>
      <c r="AG92" s="331" t="s">
        <v>198</v>
      </c>
      <c r="AH92" s="331" t="s">
        <v>248</v>
      </c>
      <c r="AI92" s="331" t="s">
        <v>249</v>
      </c>
      <c r="AJ92" s="335" t="s">
        <v>152</v>
      </c>
      <c r="AK92" s="335" t="s">
        <v>245</v>
      </c>
      <c r="AL92" s="335" t="s">
        <v>199</v>
      </c>
      <c r="AM92" s="335" t="s">
        <v>160</v>
      </c>
      <c r="AN92" s="335" t="s">
        <v>25</v>
      </c>
      <c r="AO92" s="335" t="s">
        <v>79</v>
      </c>
      <c r="AP92" s="337" t="s">
        <v>130</v>
      </c>
      <c r="AQ92" s="338"/>
    </row>
    <row r="93" spans="1:43" s="158" customFormat="1" ht="36.75" customHeight="1">
      <c r="A93" s="214" t="s">
        <v>219</v>
      </c>
      <c r="B93" s="214" t="s">
        <v>14</v>
      </c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159" t="s">
        <v>41</v>
      </c>
      <c r="P93" s="159" t="s">
        <v>42</v>
      </c>
      <c r="Q93" s="159" t="s">
        <v>41</v>
      </c>
      <c r="R93" s="159" t="s">
        <v>42</v>
      </c>
      <c r="S93" s="336"/>
      <c r="T93" s="336"/>
      <c r="U93" s="336"/>
      <c r="V93" s="336"/>
      <c r="W93" s="336"/>
      <c r="X93" s="336"/>
      <c r="Y93" s="336"/>
      <c r="Z93" s="340"/>
      <c r="AA93" s="340"/>
      <c r="AB93" s="336"/>
      <c r="AC93" s="336"/>
      <c r="AD93" s="336"/>
      <c r="AE93" s="336"/>
      <c r="AF93" s="336"/>
      <c r="AG93" s="332"/>
      <c r="AH93" s="332"/>
      <c r="AI93" s="332"/>
      <c r="AJ93" s="336"/>
      <c r="AK93" s="336"/>
      <c r="AL93" s="336"/>
      <c r="AM93" s="336"/>
      <c r="AN93" s="336"/>
      <c r="AO93" s="336"/>
      <c r="AP93" s="160" t="s">
        <v>128</v>
      </c>
      <c r="AQ93" s="160" t="s">
        <v>129</v>
      </c>
    </row>
    <row r="94" spans="1:43" ht="23.25" customHeight="1">
      <c r="A94" s="80">
        <f>'L4'!A42</f>
        <v>31</v>
      </c>
      <c r="B94" s="161" t="str">
        <f>'L4'!B42</f>
        <v>ID1871</v>
      </c>
      <c r="C94" s="187" t="str">
        <f>'L4'!D42</f>
        <v>ម៉ៅ ចាន់ណា</v>
      </c>
      <c r="D94" s="162">
        <f>'L4'!H42</f>
        <v>45495</v>
      </c>
      <c r="E94" s="163">
        <f>'L4'!I42</f>
        <v>202</v>
      </c>
      <c r="F94" s="163">
        <f>'L4'!J42</f>
        <v>26</v>
      </c>
      <c r="G94" s="161">
        <f>'L4'!K42</f>
        <v>0</v>
      </c>
      <c r="H94" s="161">
        <f>'L4'!L42</f>
        <v>0</v>
      </c>
      <c r="I94" s="161">
        <f>'L4'!M42</f>
        <v>0</v>
      </c>
      <c r="J94" s="161">
        <f>'L4'!N42</f>
        <v>9</v>
      </c>
      <c r="K94" s="161">
        <f>'L4'!P42</f>
        <v>0</v>
      </c>
      <c r="L94" s="161">
        <f>'L4'!Q42</f>
        <v>0</v>
      </c>
      <c r="M94" s="161">
        <f>'L4'!R42</f>
        <v>0</v>
      </c>
      <c r="N94" s="161">
        <f>'L4'!S42</f>
        <v>0</v>
      </c>
      <c r="O94" s="164">
        <f>'L4'!T42</f>
        <v>0</v>
      </c>
      <c r="P94" s="164">
        <f>'L4'!U42</f>
        <v>0</v>
      </c>
      <c r="Q94" s="165">
        <f>'L4'!W42</f>
        <v>0</v>
      </c>
      <c r="R94" s="165">
        <f>'L4'!X42</f>
        <v>0</v>
      </c>
      <c r="S94" s="165">
        <f>'L4'!AB42</f>
        <v>0</v>
      </c>
      <c r="T94" s="165">
        <f>'L4'!AC42</f>
        <v>0</v>
      </c>
      <c r="U94" s="165">
        <f>'L4'!AD42</f>
        <v>0</v>
      </c>
      <c r="V94" s="165">
        <f>'L4'!AE42</f>
        <v>0</v>
      </c>
      <c r="W94" s="165">
        <f>'L4'!AF42</f>
        <v>0</v>
      </c>
      <c r="X94" s="165">
        <f>'L4'!AG42</f>
        <v>69.92307692307692</v>
      </c>
      <c r="Y94" s="165">
        <f>'L4'!AH42</f>
        <v>69.92307692307692</v>
      </c>
      <c r="Z94" s="165"/>
      <c r="AA94" s="165"/>
      <c r="AB94" s="165">
        <f>'L4'!AL42</f>
        <v>5</v>
      </c>
      <c r="AC94" s="165">
        <f>'L4'!AR42</f>
        <v>5.1923076923076916</v>
      </c>
      <c r="AD94" s="165">
        <f>'L4'!AX42</f>
        <v>80.115384615384613</v>
      </c>
      <c r="AE94" s="163">
        <f>'L4'!BE42</f>
        <v>0</v>
      </c>
      <c r="AF94" s="166">
        <f>'L4'!BH42</f>
        <v>0</v>
      </c>
      <c r="AG94" s="166">
        <f>'L4'!BW42</f>
        <v>0</v>
      </c>
      <c r="AH94" s="166">
        <f>'L4'!BX42</f>
        <v>4.5</v>
      </c>
      <c r="AI94" s="166">
        <f>'L4'!BY42</f>
        <v>0</v>
      </c>
      <c r="AJ94" s="166">
        <f>'L4'!BV42</f>
        <v>0</v>
      </c>
      <c r="AK94" s="166">
        <f>'L4'!BZ42</f>
        <v>0</v>
      </c>
      <c r="AL94" s="166">
        <f>'L4'!CA42</f>
        <v>0</v>
      </c>
      <c r="AM94" s="166">
        <f>'L4'!CB42</f>
        <v>1.94</v>
      </c>
      <c r="AN94" s="166">
        <f>'L4'!CC42</f>
        <v>1</v>
      </c>
      <c r="AO94" s="166">
        <f>'L4'!CD42</f>
        <v>81.680000000000007</v>
      </c>
      <c r="AP94" s="161">
        <f>'L4'!CE42</f>
        <v>81</v>
      </c>
      <c r="AQ94" s="167">
        <f>'L4'!CF42</f>
        <v>2700</v>
      </c>
    </row>
  </sheetData>
  <mergeCells count="1210">
    <mergeCell ref="S2:S3"/>
    <mergeCell ref="T2:T3"/>
    <mergeCell ref="U2:U3"/>
    <mergeCell ref="V2:V3"/>
    <mergeCell ref="W2:W3"/>
    <mergeCell ref="X2:X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G2:AG3"/>
    <mergeCell ref="AH2:AH3"/>
    <mergeCell ref="A5:B5"/>
    <mergeCell ref="C5:C6"/>
    <mergeCell ref="D5:D6"/>
    <mergeCell ref="E5:E6"/>
    <mergeCell ref="F5:F6"/>
    <mergeCell ref="G5:G6"/>
    <mergeCell ref="U8:U9"/>
    <mergeCell ref="V8:V9"/>
    <mergeCell ref="I8:I9"/>
    <mergeCell ref="J8:J9"/>
    <mergeCell ref="K8:K9"/>
    <mergeCell ref="L8:L9"/>
    <mergeCell ref="M8:M9"/>
    <mergeCell ref="N8:N9"/>
    <mergeCell ref="AI2:AI3"/>
    <mergeCell ref="AJ2:AJ3"/>
    <mergeCell ref="Y2:Y3"/>
    <mergeCell ref="Z2:Z3"/>
    <mergeCell ref="AA2:AA3"/>
    <mergeCell ref="AB2:AB3"/>
    <mergeCell ref="AC2:AC3"/>
    <mergeCell ref="AD2:AD3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AN5:AN6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O8:P8"/>
    <mergeCell ref="Q8:R8"/>
    <mergeCell ref="S8:S9"/>
    <mergeCell ref="T8:T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X17:X18"/>
    <mergeCell ref="Y17:Y18"/>
    <mergeCell ref="Z17:Z18"/>
    <mergeCell ref="AA17:AA18"/>
    <mergeCell ref="N17:N18"/>
    <mergeCell ref="O17:P17"/>
    <mergeCell ref="Q17:R17"/>
    <mergeCell ref="S17:S18"/>
    <mergeCell ref="T17:T18"/>
    <mergeCell ref="U17:U18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U20:U21"/>
    <mergeCell ref="V20:V21"/>
    <mergeCell ref="I20:I21"/>
    <mergeCell ref="J20:J21"/>
    <mergeCell ref="K20:K21"/>
    <mergeCell ref="L20:L21"/>
    <mergeCell ref="M20:M21"/>
    <mergeCell ref="N20:N21"/>
    <mergeCell ref="AN17:AN18"/>
    <mergeCell ref="AO17:AO18"/>
    <mergeCell ref="AP17:AQ17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O20:P20"/>
    <mergeCell ref="Q20:R20"/>
    <mergeCell ref="S20:S21"/>
    <mergeCell ref="T20:T21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Q23:R23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P23"/>
    <mergeCell ref="S26:S27"/>
    <mergeCell ref="T26:T27"/>
    <mergeCell ref="U26:U27"/>
    <mergeCell ref="V26:V27"/>
    <mergeCell ref="W26:W27"/>
    <mergeCell ref="X26:X27"/>
    <mergeCell ref="K26:K27"/>
    <mergeCell ref="L26:L27"/>
    <mergeCell ref="M26:M27"/>
    <mergeCell ref="N26:N27"/>
    <mergeCell ref="O26:P26"/>
    <mergeCell ref="Q26:R26"/>
    <mergeCell ref="AP23:AQ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X29:X30"/>
    <mergeCell ref="Y29:Y30"/>
    <mergeCell ref="Z29:Z30"/>
    <mergeCell ref="AA29:AA30"/>
    <mergeCell ref="N29:N30"/>
    <mergeCell ref="O29:P29"/>
    <mergeCell ref="Q29:R29"/>
    <mergeCell ref="S29:S30"/>
    <mergeCell ref="T29:T30"/>
    <mergeCell ref="U29:U30"/>
    <mergeCell ref="H29:H30"/>
    <mergeCell ref="I29:I30"/>
    <mergeCell ref="J29:J30"/>
    <mergeCell ref="K29:K30"/>
    <mergeCell ref="L29:L30"/>
    <mergeCell ref="M29:M30"/>
    <mergeCell ref="A29:B29"/>
    <mergeCell ref="C29:C30"/>
    <mergeCell ref="D29:D30"/>
    <mergeCell ref="E29:E30"/>
    <mergeCell ref="F29:F30"/>
    <mergeCell ref="G29:G30"/>
    <mergeCell ref="U32:U33"/>
    <mergeCell ref="V32:V33"/>
    <mergeCell ref="I32:I33"/>
    <mergeCell ref="J32:J33"/>
    <mergeCell ref="K32:K33"/>
    <mergeCell ref="L32:L33"/>
    <mergeCell ref="M32:M33"/>
    <mergeCell ref="N32:N33"/>
    <mergeCell ref="AN29:AN30"/>
    <mergeCell ref="AO29:AO30"/>
    <mergeCell ref="AP29:AQ29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O32:P32"/>
    <mergeCell ref="Q32:R32"/>
    <mergeCell ref="S32:S33"/>
    <mergeCell ref="T32:T33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Q35:R35"/>
    <mergeCell ref="S35:S36"/>
    <mergeCell ref="T35:T36"/>
    <mergeCell ref="U35:U36"/>
    <mergeCell ref="V35:V36"/>
    <mergeCell ref="W35:W36"/>
    <mergeCell ref="J35:J36"/>
    <mergeCell ref="K35:K36"/>
    <mergeCell ref="L35:L36"/>
    <mergeCell ref="M35:M36"/>
    <mergeCell ref="N35:N36"/>
    <mergeCell ref="O35:P35"/>
    <mergeCell ref="S38:S39"/>
    <mergeCell ref="T38:T39"/>
    <mergeCell ref="U38:U39"/>
    <mergeCell ref="V38:V39"/>
    <mergeCell ref="W38:W39"/>
    <mergeCell ref="X38:X39"/>
    <mergeCell ref="K38:K39"/>
    <mergeCell ref="L38:L39"/>
    <mergeCell ref="M38:M39"/>
    <mergeCell ref="N38:N39"/>
    <mergeCell ref="O38:P38"/>
    <mergeCell ref="Q38:R38"/>
    <mergeCell ref="AP35:AQ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X41:X42"/>
    <mergeCell ref="Y41:Y42"/>
    <mergeCell ref="Z41:Z42"/>
    <mergeCell ref="AA41:AA42"/>
    <mergeCell ref="N41:N42"/>
    <mergeCell ref="O41:P41"/>
    <mergeCell ref="Q41:R41"/>
    <mergeCell ref="S41:S42"/>
    <mergeCell ref="T41:T42"/>
    <mergeCell ref="U41:U42"/>
    <mergeCell ref="H41:H42"/>
    <mergeCell ref="I41:I42"/>
    <mergeCell ref="J41:J42"/>
    <mergeCell ref="K41:K42"/>
    <mergeCell ref="L41:L42"/>
    <mergeCell ref="M41:M42"/>
    <mergeCell ref="A41:B41"/>
    <mergeCell ref="C41:C42"/>
    <mergeCell ref="D41:D42"/>
    <mergeCell ref="E41:E42"/>
    <mergeCell ref="F41:F42"/>
    <mergeCell ref="G41:G42"/>
    <mergeCell ref="U44:U45"/>
    <mergeCell ref="V44:V45"/>
    <mergeCell ref="I44:I45"/>
    <mergeCell ref="J44:J45"/>
    <mergeCell ref="K44:K45"/>
    <mergeCell ref="L44:L45"/>
    <mergeCell ref="M44:M45"/>
    <mergeCell ref="N44:N45"/>
    <mergeCell ref="AN41:AN42"/>
    <mergeCell ref="AO41:AO42"/>
    <mergeCell ref="AP41:AQ41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AO44:AO45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O44:P44"/>
    <mergeCell ref="Q44:R44"/>
    <mergeCell ref="S44:S45"/>
    <mergeCell ref="T44:T45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Q47:R47"/>
    <mergeCell ref="S47:S48"/>
    <mergeCell ref="T47:T48"/>
    <mergeCell ref="U47:U48"/>
    <mergeCell ref="V47:V48"/>
    <mergeCell ref="W47:W48"/>
    <mergeCell ref="J47:J48"/>
    <mergeCell ref="K47:K48"/>
    <mergeCell ref="L47:L48"/>
    <mergeCell ref="M47:M48"/>
    <mergeCell ref="N47:N48"/>
    <mergeCell ref="O47:P47"/>
    <mergeCell ref="S50:S51"/>
    <mergeCell ref="T50:T51"/>
    <mergeCell ref="U50:U51"/>
    <mergeCell ref="V50:V51"/>
    <mergeCell ref="W50:W51"/>
    <mergeCell ref="X50:X51"/>
    <mergeCell ref="K50:K51"/>
    <mergeCell ref="L50:L51"/>
    <mergeCell ref="M50:M51"/>
    <mergeCell ref="N50:N51"/>
    <mergeCell ref="O50:P50"/>
    <mergeCell ref="Q50:R50"/>
    <mergeCell ref="AP47:AQ47"/>
    <mergeCell ref="A50:B50"/>
    <mergeCell ref="C50:C51"/>
    <mergeCell ref="D50:D51"/>
    <mergeCell ref="E50:E51"/>
    <mergeCell ref="F50:F51"/>
    <mergeCell ref="G50:G51"/>
    <mergeCell ref="H50:H51"/>
    <mergeCell ref="I50:I51"/>
    <mergeCell ref="J50:J51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K50:AK51"/>
    <mergeCell ref="AL50:AL51"/>
    <mergeCell ref="AM50:AM51"/>
    <mergeCell ref="AN50:AN51"/>
    <mergeCell ref="AO50:AO51"/>
    <mergeCell ref="AP50:AQ50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X53:X54"/>
    <mergeCell ref="Y53:Y54"/>
    <mergeCell ref="Z53:Z54"/>
    <mergeCell ref="AA53:AA54"/>
    <mergeCell ref="N53:N54"/>
    <mergeCell ref="O53:P53"/>
    <mergeCell ref="Q53:R53"/>
    <mergeCell ref="S53:S54"/>
    <mergeCell ref="T53:T54"/>
    <mergeCell ref="U53:U54"/>
    <mergeCell ref="H53:H54"/>
    <mergeCell ref="I53:I54"/>
    <mergeCell ref="J53:J54"/>
    <mergeCell ref="K53:K54"/>
    <mergeCell ref="L53:L54"/>
    <mergeCell ref="M53:M54"/>
    <mergeCell ref="A53:B53"/>
    <mergeCell ref="C53:C54"/>
    <mergeCell ref="D53:D54"/>
    <mergeCell ref="E53:E54"/>
    <mergeCell ref="F53:F54"/>
    <mergeCell ref="G53:G54"/>
    <mergeCell ref="U56:U57"/>
    <mergeCell ref="V56:V57"/>
    <mergeCell ref="I56:I57"/>
    <mergeCell ref="J56:J57"/>
    <mergeCell ref="K56:K57"/>
    <mergeCell ref="L56:L57"/>
    <mergeCell ref="M56:M57"/>
    <mergeCell ref="N56:N57"/>
    <mergeCell ref="AN53:AN54"/>
    <mergeCell ref="AO53:AO54"/>
    <mergeCell ref="AP53:AQ53"/>
    <mergeCell ref="A56:B56"/>
    <mergeCell ref="C56:C57"/>
    <mergeCell ref="D56:D57"/>
    <mergeCell ref="E56:E57"/>
    <mergeCell ref="F56:F57"/>
    <mergeCell ref="G56:G57"/>
    <mergeCell ref="H56:H57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AO56:AO57"/>
    <mergeCell ref="AP56:AQ56"/>
    <mergeCell ref="A59:B59"/>
    <mergeCell ref="C59:C60"/>
    <mergeCell ref="D59:D60"/>
    <mergeCell ref="E59:E60"/>
    <mergeCell ref="F59:F60"/>
    <mergeCell ref="G59:G60"/>
    <mergeCell ref="H59:H60"/>
    <mergeCell ref="I59:I60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O56:P56"/>
    <mergeCell ref="Q56:R56"/>
    <mergeCell ref="S56:S57"/>
    <mergeCell ref="T56:T57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Q59:R59"/>
    <mergeCell ref="S59:S60"/>
    <mergeCell ref="T59:T60"/>
    <mergeCell ref="U59:U60"/>
    <mergeCell ref="V59:V60"/>
    <mergeCell ref="W59:W60"/>
    <mergeCell ref="J59:J60"/>
    <mergeCell ref="K59:K60"/>
    <mergeCell ref="L59:L60"/>
    <mergeCell ref="M59:M60"/>
    <mergeCell ref="N59:N60"/>
    <mergeCell ref="O59:P59"/>
    <mergeCell ref="S62:S63"/>
    <mergeCell ref="T62:T63"/>
    <mergeCell ref="U62:U63"/>
    <mergeCell ref="V62:V63"/>
    <mergeCell ref="W62:W63"/>
    <mergeCell ref="X62:X63"/>
    <mergeCell ref="K62:K63"/>
    <mergeCell ref="L62:L63"/>
    <mergeCell ref="M62:M63"/>
    <mergeCell ref="N62:N63"/>
    <mergeCell ref="O62:P62"/>
    <mergeCell ref="Q62:R62"/>
    <mergeCell ref="AP59:AQ59"/>
    <mergeCell ref="A62:B62"/>
    <mergeCell ref="C62:C63"/>
    <mergeCell ref="D62:D63"/>
    <mergeCell ref="E62:E63"/>
    <mergeCell ref="F62:F63"/>
    <mergeCell ref="G62:G63"/>
    <mergeCell ref="H62:H63"/>
    <mergeCell ref="I62:I63"/>
    <mergeCell ref="J62:J63"/>
    <mergeCell ref="AJ59:AJ60"/>
    <mergeCell ref="AK59:AK60"/>
    <mergeCell ref="AL59:AL60"/>
    <mergeCell ref="AM59:AM60"/>
    <mergeCell ref="AN59:AN60"/>
    <mergeCell ref="AO59:AO60"/>
    <mergeCell ref="AD59:AD60"/>
    <mergeCell ref="AE59:AE60"/>
    <mergeCell ref="AF59:AF60"/>
    <mergeCell ref="AG59:AG60"/>
    <mergeCell ref="AK62:AK63"/>
    <mergeCell ref="AL62:AL63"/>
    <mergeCell ref="AM62:AM63"/>
    <mergeCell ref="AN62:AN63"/>
    <mergeCell ref="AO62:AO63"/>
    <mergeCell ref="AP62:AQ62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X65:X66"/>
    <mergeCell ref="Y65:Y66"/>
    <mergeCell ref="Z65:Z66"/>
    <mergeCell ref="AA65:AA66"/>
    <mergeCell ref="N65:N66"/>
    <mergeCell ref="O65:P65"/>
    <mergeCell ref="Q65:R65"/>
    <mergeCell ref="S65:S66"/>
    <mergeCell ref="T65:T66"/>
    <mergeCell ref="U65:U66"/>
    <mergeCell ref="H65:H66"/>
    <mergeCell ref="I65:I66"/>
    <mergeCell ref="J65:J66"/>
    <mergeCell ref="K65:K66"/>
    <mergeCell ref="L65:L66"/>
    <mergeCell ref="M65:M66"/>
    <mergeCell ref="A65:B65"/>
    <mergeCell ref="C65:C66"/>
    <mergeCell ref="D65:D66"/>
    <mergeCell ref="E65:E66"/>
    <mergeCell ref="F65:F66"/>
    <mergeCell ref="G65:G66"/>
    <mergeCell ref="U68:U69"/>
    <mergeCell ref="V68:V69"/>
    <mergeCell ref="I68:I69"/>
    <mergeCell ref="J68:J69"/>
    <mergeCell ref="K68:K69"/>
    <mergeCell ref="L68:L69"/>
    <mergeCell ref="M68:M69"/>
    <mergeCell ref="N68:N69"/>
    <mergeCell ref="AN65:AN66"/>
    <mergeCell ref="AO65:AO66"/>
    <mergeCell ref="AP65:AQ65"/>
    <mergeCell ref="A68:B68"/>
    <mergeCell ref="C68:C69"/>
    <mergeCell ref="D68:D69"/>
    <mergeCell ref="E68:E69"/>
    <mergeCell ref="F68:F69"/>
    <mergeCell ref="G68:G69"/>
    <mergeCell ref="H68:H69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AO68:AO69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O68:P68"/>
    <mergeCell ref="Q68:R68"/>
    <mergeCell ref="S68:S69"/>
    <mergeCell ref="T68:T69"/>
    <mergeCell ref="AH71:AH72"/>
    <mergeCell ref="AI71:AI72"/>
    <mergeCell ref="X71:X72"/>
    <mergeCell ref="Y71:Y72"/>
    <mergeCell ref="Z71:Z72"/>
    <mergeCell ref="AA71:AA72"/>
    <mergeCell ref="AB71:AB72"/>
    <mergeCell ref="AC71:AC72"/>
    <mergeCell ref="Q71:R71"/>
    <mergeCell ref="S71:S72"/>
    <mergeCell ref="T71:T72"/>
    <mergeCell ref="U71:U72"/>
    <mergeCell ref="V71:V72"/>
    <mergeCell ref="W71:W72"/>
    <mergeCell ref="J71:J72"/>
    <mergeCell ref="K71:K72"/>
    <mergeCell ref="L71:L72"/>
    <mergeCell ref="M71:M72"/>
    <mergeCell ref="N71:N72"/>
    <mergeCell ref="O71:P71"/>
    <mergeCell ref="S74:S75"/>
    <mergeCell ref="T74:T75"/>
    <mergeCell ref="U74:U75"/>
    <mergeCell ref="V74:V75"/>
    <mergeCell ref="W74:W75"/>
    <mergeCell ref="X74:X75"/>
    <mergeCell ref="K74:K75"/>
    <mergeCell ref="L74:L75"/>
    <mergeCell ref="M74:M75"/>
    <mergeCell ref="N74:N75"/>
    <mergeCell ref="O74:P74"/>
    <mergeCell ref="Q74:R74"/>
    <mergeCell ref="AP71:AQ71"/>
    <mergeCell ref="A74:B74"/>
    <mergeCell ref="C74:C75"/>
    <mergeCell ref="D74:D75"/>
    <mergeCell ref="E74:E75"/>
    <mergeCell ref="F74:F75"/>
    <mergeCell ref="G74:G75"/>
    <mergeCell ref="H74:H75"/>
    <mergeCell ref="I74:I75"/>
    <mergeCell ref="J74:J75"/>
    <mergeCell ref="AJ71:AJ72"/>
    <mergeCell ref="AK71:AK72"/>
    <mergeCell ref="AL71:AL72"/>
    <mergeCell ref="AM71:AM72"/>
    <mergeCell ref="AN71:AN72"/>
    <mergeCell ref="AO71:AO72"/>
    <mergeCell ref="AD71:AD72"/>
    <mergeCell ref="AE71:AE72"/>
    <mergeCell ref="AF71:AF72"/>
    <mergeCell ref="AG71:AG72"/>
    <mergeCell ref="AK74:AK75"/>
    <mergeCell ref="AL74:AL75"/>
    <mergeCell ref="AM74:AM75"/>
    <mergeCell ref="AN74:AN75"/>
    <mergeCell ref="AO74:AO75"/>
    <mergeCell ref="AP74:AQ74"/>
    <mergeCell ref="AE74:AE75"/>
    <mergeCell ref="AF74:AF75"/>
    <mergeCell ref="AG74:AG75"/>
    <mergeCell ref="AH74:AH75"/>
    <mergeCell ref="AI74:AI75"/>
    <mergeCell ref="AJ74:AJ75"/>
    <mergeCell ref="Y74:Y75"/>
    <mergeCell ref="Z74:Z75"/>
    <mergeCell ref="AA74:AA75"/>
    <mergeCell ref="AB74:AB75"/>
    <mergeCell ref="AC74:AC75"/>
    <mergeCell ref="AD74:AD75"/>
    <mergeCell ref="X77:X78"/>
    <mergeCell ref="Y77:Y78"/>
    <mergeCell ref="Z77:Z78"/>
    <mergeCell ref="AA77:AA78"/>
    <mergeCell ref="N77:N78"/>
    <mergeCell ref="O77:P77"/>
    <mergeCell ref="Q77:R77"/>
    <mergeCell ref="S77:S78"/>
    <mergeCell ref="T77:T78"/>
    <mergeCell ref="U77:U78"/>
    <mergeCell ref="H77:H78"/>
    <mergeCell ref="I77:I78"/>
    <mergeCell ref="J77:J78"/>
    <mergeCell ref="K77:K78"/>
    <mergeCell ref="L77:L78"/>
    <mergeCell ref="M77:M78"/>
    <mergeCell ref="A77:B77"/>
    <mergeCell ref="C77:C78"/>
    <mergeCell ref="D77:D78"/>
    <mergeCell ref="E77:E78"/>
    <mergeCell ref="F77:F78"/>
    <mergeCell ref="G77:G78"/>
    <mergeCell ref="U80:U81"/>
    <mergeCell ref="V80:V81"/>
    <mergeCell ref="I80:I81"/>
    <mergeCell ref="J80:J81"/>
    <mergeCell ref="K80:K81"/>
    <mergeCell ref="L80:L81"/>
    <mergeCell ref="M80:M81"/>
    <mergeCell ref="N80:N81"/>
    <mergeCell ref="AN77:AN78"/>
    <mergeCell ref="AO77:AO78"/>
    <mergeCell ref="AP77:AQ77"/>
    <mergeCell ref="A80:B80"/>
    <mergeCell ref="C80:C81"/>
    <mergeCell ref="D80:D81"/>
    <mergeCell ref="E80:E81"/>
    <mergeCell ref="F80:F81"/>
    <mergeCell ref="G80:G81"/>
    <mergeCell ref="H80:H81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AO80:AO81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AI80:AI81"/>
    <mergeCell ref="AJ80:AJ81"/>
    <mergeCell ref="AK80:AK81"/>
    <mergeCell ref="AL80:AL81"/>
    <mergeCell ref="AM80:AM81"/>
    <mergeCell ref="AN80:AN81"/>
    <mergeCell ref="AC80:AC81"/>
    <mergeCell ref="AD80:AD81"/>
    <mergeCell ref="AE80:AE81"/>
    <mergeCell ref="AF80:AF81"/>
    <mergeCell ref="AG80:AG81"/>
    <mergeCell ref="AH80:AH81"/>
    <mergeCell ref="W80:W81"/>
    <mergeCell ref="X80:X81"/>
    <mergeCell ref="Y80:Y81"/>
    <mergeCell ref="Z80:Z81"/>
    <mergeCell ref="AA80:AA81"/>
    <mergeCell ref="AB80:AB81"/>
    <mergeCell ref="O80:P80"/>
    <mergeCell ref="Q80:R80"/>
    <mergeCell ref="S80:S81"/>
    <mergeCell ref="T80:T81"/>
    <mergeCell ref="AH83:AH84"/>
    <mergeCell ref="AI83:AI84"/>
    <mergeCell ref="X83:X84"/>
    <mergeCell ref="Y83:Y84"/>
    <mergeCell ref="Z83:Z84"/>
    <mergeCell ref="AA83:AA84"/>
    <mergeCell ref="AB83:AB84"/>
    <mergeCell ref="AC83:AC84"/>
    <mergeCell ref="Q83:R83"/>
    <mergeCell ref="S83:S84"/>
    <mergeCell ref="T83:T84"/>
    <mergeCell ref="U83:U84"/>
    <mergeCell ref="V83:V84"/>
    <mergeCell ref="W83:W84"/>
    <mergeCell ref="J83:J84"/>
    <mergeCell ref="K83:K84"/>
    <mergeCell ref="L83:L84"/>
    <mergeCell ref="M83:M84"/>
    <mergeCell ref="N83:N84"/>
    <mergeCell ref="O83:P83"/>
    <mergeCell ref="S86:S87"/>
    <mergeCell ref="T86:T87"/>
    <mergeCell ref="U86:U87"/>
    <mergeCell ref="V86:V87"/>
    <mergeCell ref="W86:W87"/>
    <mergeCell ref="X86:X87"/>
    <mergeCell ref="K86:K87"/>
    <mergeCell ref="L86:L87"/>
    <mergeCell ref="M86:M87"/>
    <mergeCell ref="N86:N87"/>
    <mergeCell ref="O86:P86"/>
    <mergeCell ref="Q86:R86"/>
    <mergeCell ref="AP83:AQ83"/>
    <mergeCell ref="A86:B86"/>
    <mergeCell ref="C86:C87"/>
    <mergeCell ref="D86:D87"/>
    <mergeCell ref="E86:E87"/>
    <mergeCell ref="F86:F87"/>
    <mergeCell ref="G86:G87"/>
    <mergeCell ref="H86:H87"/>
    <mergeCell ref="I86:I87"/>
    <mergeCell ref="J86:J87"/>
    <mergeCell ref="AJ83:AJ84"/>
    <mergeCell ref="AK83:AK84"/>
    <mergeCell ref="AL83:AL84"/>
    <mergeCell ref="AM83:AM84"/>
    <mergeCell ref="AN83:AN84"/>
    <mergeCell ref="AO83:AO84"/>
    <mergeCell ref="AD83:AD84"/>
    <mergeCell ref="AE83:AE84"/>
    <mergeCell ref="AF83:AF84"/>
    <mergeCell ref="AG83:AG84"/>
    <mergeCell ref="AK86:AK87"/>
    <mergeCell ref="AL86:AL87"/>
    <mergeCell ref="AM86:AM87"/>
    <mergeCell ref="AN86:AN87"/>
    <mergeCell ref="AO86:AO87"/>
    <mergeCell ref="AP86:AQ86"/>
    <mergeCell ref="AE86:AE87"/>
    <mergeCell ref="AF86:AF87"/>
    <mergeCell ref="AG86:AG87"/>
    <mergeCell ref="AH86:AH87"/>
    <mergeCell ref="AI86:AI87"/>
    <mergeCell ref="AJ86:AJ87"/>
    <mergeCell ref="Y86:Y87"/>
    <mergeCell ref="Z86:Z87"/>
    <mergeCell ref="AA86:AA87"/>
    <mergeCell ref="AB86:AB87"/>
    <mergeCell ref="AC86:AC87"/>
    <mergeCell ref="AD86:AD87"/>
    <mergeCell ref="Z89:Z90"/>
    <mergeCell ref="AA89:AA90"/>
    <mergeCell ref="N89:N90"/>
    <mergeCell ref="O89:P89"/>
    <mergeCell ref="Q89:R89"/>
    <mergeCell ref="S89:S90"/>
    <mergeCell ref="T89:T90"/>
    <mergeCell ref="U89:U90"/>
    <mergeCell ref="H89:H90"/>
    <mergeCell ref="I89:I90"/>
    <mergeCell ref="J89:J90"/>
    <mergeCell ref="K89:K90"/>
    <mergeCell ref="L89:L90"/>
    <mergeCell ref="M89:M90"/>
    <mergeCell ref="A89:B89"/>
    <mergeCell ref="C89:C90"/>
    <mergeCell ref="D89:D90"/>
    <mergeCell ref="E89:E90"/>
    <mergeCell ref="F89:F90"/>
    <mergeCell ref="G89:G90"/>
    <mergeCell ref="I92:I93"/>
    <mergeCell ref="J92:J93"/>
    <mergeCell ref="K92:K93"/>
    <mergeCell ref="L92:L93"/>
    <mergeCell ref="M92:M93"/>
    <mergeCell ref="N92:N93"/>
    <mergeCell ref="AN89:AN90"/>
    <mergeCell ref="AO89:AO90"/>
    <mergeCell ref="AP89:AQ89"/>
    <mergeCell ref="A92:B92"/>
    <mergeCell ref="C92:C93"/>
    <mergeCell ref="D92:D93"/>
    <mergeCell ref="E92:E93"/>
    <mergeCell ref="F92:F93"/>
    <mergeCell ref="G92:G93"/>
    <mergeCell ref="H92:H93"/>
    <mergeCell ref="AH89:AH90"/>
    <mergeCell ref="AI89:AI90"/>
    <mergeCell ref="AJ89:AJ90"/>
    <mergeCell ref="AK89:AK90"/>
    <mergeCell ref="AL89:AL90"/>
    <mergeCell ref="AM89:AM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O92:P92"/>
    <mergeCell ref="Q92:R92"/>
    <mergeCell ref="S92:S93"/>
    <mergeCell ref="T92:T93"/>
    <mergeCell ref="AO92:AO93"/>
    <mergeCell ref="AP92:AQ92"/>
    <mergeCell ref="AI92:AI93"/>
    <mergeCell ref="AJ92:AJ93"/>
    <mergeCell ref="AK92:AK93"/>
    <mergeCell ref="AL92:AL93"/>
    <mergeCell ref="AM92:AM93"/>
    <mergeCell ref="AN92:AN93"/>
    <mergeCell ref="AC92:AC93"/>
    <mergeCell ref="AD92:AD93"/>
    <mergeCell ref="AE92:AE93"/>
    <mergeCell ref="AF92:AF93"/>
    <mergeCell ref="AG92:AG93"/>
    <mergeCell ref="AH92:AH93"/>
    <mergeCell ref="W92:W93"/>
    <mergeCell ref="X92:X93"/>
    <mergeCell ref="Y92:Y93"/>
    <mergeCell ref="Z92:Z93"/>
    <mergeCell ref="AA92:AA93"/>
    <mergeCell ref="AB92:AB93"/>
    <mergeCell ref="U92:U93"/>
    <mergeCell ref="V92:V93"/>
  </mergeCells>
  <printOptions horizontalCentered="1"/>
  <pageMargins left="0.25" right="0.25" top="0.33" bottom="0.31" header="0.3" footer="0.3"/>
  <pageSetup paperSize="9" scale="60" orientation="landscape" r:id="rId1"/>
  <rowBreaks count="3" manualBreakCount="3">
    <brk id="31" max="42" man="1"/>
    <brk id="61" max="42" man="1"/>
    <brk id="91" max="4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103"/>
  <sheetViews>
    <sheetView view="pageBreakPreview" topLeftCell="A93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220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'L5'!A12</f>
        <v>1</v>
      </c>
      <c r="B4" s="161" t="str">
        <f>'L5'!B12</f>
        <v>ID1266</v>
      </c>
      <c r="C4" s="187" t="str">
        <f>'L5'!D12</f>
        <v>យឹម ណាវី</v>
      </c>
      <c r="D4" s="162">
        <f>'L5'!H12</f>
        <v>44697</v>
      </c>
      <c r="E4" s="163">
        <f>'L5'!I12</f>
        <v>204</v>
      </c>
      <c r="F4" s="163">
        <f>'L5'!J12</f>
        <v>26</v>
      </c>
      <c r="G4" s="161">
        <f>'L5'!K12</f>
        <v>0.5</v>
      </c>
      <c r="H4" s="161">
        <f>'L5'!L12</f>
        <v>0</v>
      </c>
      <c r="I4" s="161">
        <f>'L5'!M12</f>
        <v>0</v>
      </c>
      <c r="J4" s="161">
        <f>'L5'!N12</f>
        <v>25.5</v>
      </c>
      <c r="K4" s="161">
        <f>'L5'!P12</f>
        <v>0</v>
      </c>
      <c r="L4" s="161">
        <f>'L5'!Q12</f>
        <v>0</v>
      </c>
      <c r="M4" s="161">
        <f>'L5'!R12</f>
        <v>0</v>
      </c>
      <c r="N4" s="161">
        <f>'L5'!S12</f>
        <v>0</v>
      </c>
      <c r="O4" s="164">
        <f>'L5'!T12</f>
        <v>0</v>
      </c>
      <c r="P4" s="164">
        <f>'L5'!U12</f>
        <v>0</v>
      </c>
      <c r="Q4" s="165">
        <f>'L5'!W12</f>
        <v>0</v>
      </c>
      <c r="R4" s="165">
        <f>'L5'!X12</f>
        <v>0</v>
      </c>
      <c r="S4" s="165">
        <f>'L5'!AB12</f>
        <v>0</v>
      </c>
      <c r="T4" s="165">
        <f>'L5'!AC12</f>
        <v>0</v>
      </c>
      <c r="U4" s="165">
        <f>'L5'!AD12</f>
        <v>0</v>
      </c>
      <c r="V4" s="165">
        <f>'L5'!AE12</f>
        <v>0</v>
      </c>
      <c r="W4" s="165">
        <f>'L5'!AF12</f>
        <v>0</v>
      </c>
      <c r="X4" s="165">
        <f>'L5'!AG12</f>
        <v>200.07692307692307</v>
      </c>
      <c r="Y4" s="165">
        <f>'L5'!AH12</f>
        <v>200.07692307692307</v>
      </c>
      <c r="Z4" s="165"/>
      <c r="AA4" s="165"/>
      <c r="AB4" s="165">
        <f>'L5'!AL12</f>
        <v>10</v>
      </c>
      <c r="AC4" s="165">
        <f>'L5'!AR12</f>
        <v>14.71153846153846</v>
      </c>
      <c r="AD4" s="165">
        <f>'L5'!AX12</f>
        <v>224.78846153846152</v>
      </c>
      <c r="AE4" s="163">
        <f>'L5'!BE12</f>
        <v>12</v>
      </c>
      <c r="AF4" s="166">
        <f>'L5'!BH12</f>
        <v>12</v>
      </c>
      <c r="AG4" s="166">
        <f>'L5'!BW12</f>
        <v>0</v>
      </c>
      <c r="AH4" s="166">
        <f>'L5'!BX12</f>
        <v>13.25</v>
      </c>
      <c r="AI4" s="166">
        <f>'L5'!BY12</f>
        <v>0</v>
      </c>
      <c r="AJ4" s="166">
        <f>'L5'!BV12</f>
        <v>0</v>
      </c>
      <c r="AK4" s="166">
        <f>'L5'!BZ12</f>
        <v>98.08</v>
      </c>
      <c r="AL4" s="166">
        <f>'L5'!CA12</f>
        <v>0</v>
      </c>
      <c r="AM4" s="166">
        <f>'L5'!CB12</f>
        <v>5.24</v>
      </c>
      <c r="AN4" s="166">
        <f>'L5'!CC12</f>
        <v>1</v>
      </c>
      <c r="AO4" s="166">
        <f>'L5'!CD12</f>
        <v>157.72</v>
      </c>
      <c r="AP4" s="161">
        <f>'L5'!CE12</f>
        <v>157</v>
      </c>
      <c r="AQ4" s="167">
        <f>'L5'!CF12</f>
        <v>2900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220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'L5'!A13</f>
        <v>2</v>
      </c>
      <c r="B7" s="161" t="str">
        <f>'L5'!B13</f>
        <v>ID1286</v>
      </c>
      <c r="C7" s="187" t="str">
        <f>'L5'!D13</f>
        <v>គឹម ឈាន</v>
      </c>
      <c r="D7" s="162">
        <f>'L5'!H13</f>
        <v>44728</v>
      </c>
      <c r="E7" s="163">
        <f>'L5'!I13</f>
        <v>204</v>
      </c>
      <c r="F7" s="163">
        <f>'L5'!J13</f>
        <v>26</v>
      </c>
      <c r="G7" s="161">
        <f>'L5'!K13</f>
        <v>0.5</v>
      </c>
      <c r="H7" s="161">
        <f>'L5'!L13</f>
        <v>0</v>
      </c>
      <c r="I7" s="161">
        <f>'L5'!M13</f>
        <v>0</v>
      </c>
      <c r="J7" s="161">
        <f>'L5'!N13</f>
        <v>25.5</v>
      </c>
      <c r="K7" s="161">
        <f>'L5'!P13</f>
        <v>0</v>
      </c>
      <c r="L7" s="161">
        <f>'L5'!Q13</f>
        <v>0</v>
      </c>
      <c r="M7" s="161">
        <f>'L5'!R13</f>
        <v>0</v>
      </c>
      <c r="N7" s="161">
        <f>'L5'!S13</f>
        <v>0</v>
      </c>
      <c r="O7" s="164">
        <f>'L5'!T13</f>
        <v>0</v>
      </c>
      <c r="P7" s="164">
        <f>'L5'!U13</f>
        <v>0</v>
      </c>
      <c r="Q7" s="165">
        <f>'L5'!W13</f>
        <v>0</v>
      </c>
      <c r="R7" s="165">
        <f>'L5'!X13</f>
        <v>0</v>
      </c>
      <c r="S7" s="165">
        <f>'L5'!AB13</f>
        <v>0</v>
      </c>
      <c r="T7" s="165">
        <f>'L5'!AC13</f>
        <v>0</v>
      </c>
      <c r="U7" s="165">
        <f>'L5'!AD13</f>
        <v>0</v>
      </c>
      <c r="V7" s="165">
        <f>'L5'!AE13</f>
        <v>0</v>
      </c>
      <c r="W7" s="165">
        <f>'L5'!AF13</f>
        <v>0</v>
      </c>
      <c r="X7" s="165">
        <f>'L5'!AG13</f>
        <v>200.07692307692307</v>
      </c>
      <c r="Y7" s="165">
        <f>'L5'!AH13</f>
        <v>200.07692307692307</v>
      </c>
      <c r="Z7" s="165"/>
      <c r="AA7" s="165"/>
      <c r="AB7" s="165">
        <f>'L5'!AL13</f>
        <v>10</v>
      </c>
      <c r="AC7" s="165">
        <f>'L5'!AR13</f>
        <v>14.71153846153846</v>
      </c>
      <c r="AD7" s="165">
        <f>'L5'!AX13</f>
        <v>224.78846153846152</v>
      </c>
      <c r="AE7" s="163">
        <f>'L5'!BE13</f>
        <v>12</v>
      </c>
      <c r="AF7" s="166">
        <f>'L5'!BH13</f>
        <v>12</v>
      </c>
      <c r="AG7" s="166">
        <f>'L5'!BW13</f>
        <v>0</v>
      </c>
      <c r="AH7" s="166">
        <f>'L5'!BX13</f>
        <v>13.25</v>
      </c>
      <c r="AI7" s="166">
        <f>'L5'!BY13</f>
        <v>0</v>
      </c>
      <c r="AJ7" s="166">
        <f>'L5'!BV13</f>
        <v>0</v>
      </c>
      <c r="AK7" s="166">
        <f>'L5'!BZ13</f>
        <v>98.08</v>
      </c>
      <c r="AL7" s="166">
        <f>'L5'!CA13</f>
        <v>0</v>
      </c>
      <c r="AM7" s="166">
        <f>'L5'!CB13</f>
        <v>5.24</v>
      </c>
      <c r="AN7" s="166">
        <f>'L5'!CC13</f>
        <v>1</v>
      </c>
      <c r="AO7" s="166">
        <f>'L5'!CD13</f>
        <v>157.72</v>
      </c>
      <c r="AP7" s="161">
        <f>'L5'!CE13</f>
        <v>157</v>
      </c>
      <c r="AQ7" s="167">
        <f>'L5'!CF13</f>
        <v>2900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220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'L5'!A14</f>
        <v>3</v>
      </c>
      <c r="B10" s="161" t="str">
        <f>'L5'!B14</f>
        <v>ID1336</v>
      </c>
      <c r="C10" s="187" t="str">
        <f>'L5'!D14</f>
        <v>នៅ ចន្ថា</v>
      </c>
      <c r="D10" s="162">
        <f>'L5'!H14</f>
        <v>44760</v>
      </c>
      <c r="E10" s="163">
        <f>'L5'!I14</f>
        <v>204</v>
      </c>
      <c r="F10" s="163">
        <f>'L5'!J14</f>
        <v>26</v>
      </c>
      <c r="G10" s="161">
        <f>'L5'!K14</f>
        <v>0.5</v>
      </c>
      <c r="H10" s="161">
        <f>'L5'!L14</f>
        <v>0</v>
      </c>
      <c r="I10" s="161">
        <f>'L5'!M14</f>
        <v>0</v>
      </c>
      <c r="J10" s="161">
        <f>'L5'!N14</f>
        <v>23.5</v>
      </c>
      <c r="K10" s="161" t="str">
        <f>'L5'!P14</f>
        <v>2</v>
      </c>
      <c r="L10" s="161">
        <f>'L5'!Q14</f>
        <v>0</v>
      </c>
      <c r="M10" s="161">
        <f>'L5'!R14</f>
        <v>0</v>
      </c>
      <c r="N10" s="161">
        <f>'L5'!S14</f>
        <v>0</v>
      </c>
      <c r="O10" s="164">
        <f>'L5'!T14</f>
        <v>0</v>
      </c>
      <c r="P10" s="164">
        <f>'L5'!U14</f>
        <v>0</v>
      </c>
      <c r="Q10" s="165">
        <f>'L5'!W14</f>
        <v>0</v>
      </c>
      <c r="R10" s="165">
        <f>'L5'!X14</f>
        <v>0</v>
      </c>
      <c r="S10" s="165">
        <f>'L5'!AB14</f>
        <v>0</v>
      </c>
      <c r="T10" s="165">
        <f>'L5'!AC14</f>
        <v>15.692307692307692</v>
      </c>
      <c r="U10" s="165">
        <f>'L5'!AD14</f>
        <v>0</v>
      </c>
      <c r="V10" s="165">
        <f>'L5'!AE14</f>
        <v>0</v>
      </c>
      <c r="W10" s="165">
        <f>'L5'!AF14</f>
        <v>0</v>
      </c>
      <c r="X10" s="165">
        <f>'L5'!AG14</f>
        <v>184.38461538461539</v>
      </c>
      <c r="Y10" s="165">
        <f>'L5'!AH14</f>
        <v>200.07692307692307</v>
      </c>
      <c r="Z10" s="165"/>
      <c r="AA10" s="165"/>
      <c r="AB10" s="165">
        <f>'L5'!AL14</f>
        <v>10</v>
      </c>
      <c r="AC10" s="165">
        <f>'L5'!AR14</f>
        <v>14.71153846153846</v>
      </c>
      <c r="AD10" s="165">
        <f>'L5'!AX14</f>
        <v>224.78846153846152</v>
      </c>
      <c r="AE10" s="163">
        <f>'L5'!BE14</f>
        <v>12</v>
      </c>
      <c r="AF10" s="166">
        <f>'L5'!BH14</f>
        <v>0</v>
      </c>
      <c r="AG10" s="166">
        <f>'L5'!BW14</f>
        <v>35.661500000000004</v>
      </c>
      <c r="AH10" s="166">
        <f>'L5'!BX14</f>
        <v>12.25</v>
      </c>
      <c r="AI10" s="166">
        <f>'L5'!BY14</f>
        <v>0</v>
      </c>
      <c r="AJ10" s="166">
        <f>'L5'!BV14</f>
        <v>0</v>
      </c>
      <c r="AK10" s="166">
        <f>'L5'!BZ14</f>
        <v>102</v>
      </c>
      <c r="AL10" s="166">
        <f>'L5'!CA14</f>
        <v>0</v>
      </c>
      <c r="AM10" s="166">
        <f>'L5'!CB14</f>
        <v>5.69</v>
      </c>
      <c r="AN10" s="166">
        <f>'L5'!CC14</f>
        <v>1</v>
      </c>
      <c r="AO10" s="166">
        <f>'L5'!CD14</f>
        <v>176.01</v>
      </c>
      <c r="AP10" s="161">
        <f>'L5'!CE14</f>
        <v>176</v>
      </c>
      <c r="AQ10" s="167">
        <f>'L5'!CF14</f>
        <v>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220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'L5'!A15</f>
        <v>4</v>
      </c>
      <c r="B13" s="161" t="str">
        <f>'L5'!B15</f>
        <v>ID1337</v>
      </c>
      <c r="C13" s="187" t="str">
        <f>'L5'!D15</f>
        <v>កាន់ ស៊ីនួន</v>
      </c>
      <c r="D13" s="162">
        <f>'L5'!H15</f>
        <v>44760</v>
      </c>
      <c r="E13" s="163">
        <f>'L5'!I15</f>
        <v>204</v>
      </c>
      <c r="F13" s="163">
        <f>'L5'!J15</f>
        <v>26</v>
      </c>
      <c r="G13" s="161">
        <f>'L5'!K15</f>
        <v>0</v>
      </c>
      <c r="H13" s="161">
        <f>'L5'!L15</f>
        <v>0</v>
      </c>
      <c r="I13" s="161">
        <f>'L5'!M15</f>
        <v>0</v>
      </c>
      <c r="J13" s="161">
        <f>'L5'!N15</f>
        <v>26</v>
      </c>
      <c r="K13" s="161">
        <f>'L5'!P15</f>
        <v>0</v>
      </c>
      <c r="L13" s="161">
        <f>'L5'!Q15</f>
        <v>0</v>
      </c>
      <c r="M13" s="161">
        <f>'L5'!R15</f>
        <v>0</v>
      </c>
      <c r="N13" s="161">
        <f>'L5'!S15</f>
        <v>0</v>
      </c>
      <c r="O13" s="164">
        <f>'L5'!T15</f>
        <v>0</v>
      </c>
      <c r="P13" s="164">
        <f>'L5'!U15</f>
        <v>0</v>
      </c>
      <c r="Q13" s="165">
        <f>'L5'!W15</f>
        <v>0</v>
      </c>
      <c r="R13" s="165">
        <f>'L5'!X15</f>
        <v>0</v>
      </c>
      <c r="S13" s="165">
        <f>'L5'!AB15</f>
        <v>0</v>
      </c>
      <c r="T13" s="165">
        <f>'L5'!AC15</f>
        <v>0</v>
      </c>
      <c r="U13" s="165">
        <f>'L5'!AD15</f>
        <v>0</v>
      </c>
      <c r="V13" s="165">
        <f>'L5'!AE15</f>
        <v>0</v>
      </c>
      <c r="W13" s="165">
        <f>'L5'!AF15</f>
        <v>0</v>
      </c>
      <c r="X13" s="165">
        <f>'L5'!AG15</f>
        <v>204</v>
      </c>
      <c r="Y13" s="165">
        <f>'L5'!AH15</f>
        <v>204</v>
      </c>
      <c r="Z13" s="165"/>
      <c r="AA13" s="165"/>
      <c r="AB13" s="165">
        <f>'L5'!AL15</f>
        <v>10</v>
      </c>
      <c r="AC13" s="165">
        <f>'L5'!AR15</f>
        <v>14.999999999999998</v>
      </c>
      <c r="AD13" s="165">
        <f>'L5'!AX15</f>
        <v>229</v>
      </c>
      <c r="AE13" s="163">
        <f>'L5'!BE15</f>
        <v>12</v>
      </c>
      <c r="AF13" s="166">
        <f>'L5'!BH15</f>
        <v>0</v>
      </c>
      <c r="AG13" s="166">
        <f>'L5'!BW15</f>
        <v>36.655999999999999</v>
      </c>
      <c r="AH13" s="166">
        <f>'L5'!BX15</f>
        <v>13.5</v>
      </c>
      <c r="AI13" s="166">
        <f>'L5'!BY15</f>
        <v>0</v>
      </c>
      <c r="AJ13" s="166">
        <f>'L5'!BV15</f>
        <v>0</v>
      </c>
      <c r="AK13" s="166">
        <f>'L5'!BZ15</f>
        <v>102</v>
      </c>
      <c r="AL13" s="166">
        <f>'L5'!CA15</f>
        <v>0</v>
      </c>
      <c r="AM13" s="166">
        <f>'L5'!CB15</f>
        <v>5.83</v>
      </c>
      <c r="AN13" s="166">
        <f>'L5'!CC15</f>
        <v>1</v>
      </c>
      <c r="AO13" s="166">
        <f>'L5'!CD15</f>
        <v>182.33</v>
      </c>
      <c r="AP13" s="161">
        <f>'L5'!CE15</f>
        <v>182</v>
      </c>
      <c r="AQ13" s="167">
        <f>'L5'!CF15</f>
        <v>1300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220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'L5'!A16</f>
        <v>5</v>
      </c>
      <c r="B16" s="161" t="str">
        <f>'L5'!B16</f>
        <v>ID1377</v>
      </c>
      <c r="C16" s="187" t="str">
        <f>'L5'!D16</f>
        <v>សៅ គន្ធា</v>
      </c>
      <c r="D16" s="162">
        <f>'L5'!H16</f>
        <v>44775</v>
      </c>
      <c r="E16" s="163">
        <f>'L5'!I16</f>
        <v>204</v>
      </c>
      <c r="F16" s="163">
        <f>'L5'!J16</f>
        <v>26</v>
      </c>
      <c r="G16" s="161">
        <f>'L5'!K16</f>
        <v>0.5</v>
      </c>
      <c r="H16" s="161">
        <f>'L5'!L16</f>
        <v>0</v>
      </c>
      <c r="I16" s="161">
        <f>'L5'!M16</f>
        <v>0</v>
      </c>
      <c r="J16" s="161">
        <f>'L5'!N16</f>
        <v>24.5</v>
      </c>
      <c r="K16" s="161">
        <f>'L5'!P16</f>
        <v>0</v>
      </c>
      <c r="L16" s="161">
        <f>'L5'!Q16</f>
        <v>0</v>
      </c>
      <c r="M16" s="161" t="str">
        <f>'L5'!R16</f>
        <v>1</v>
      </c>
      <c r="N16" s="161">
        <f>'L5'!S16</f>
        <v>0</v>
      </c>
      <c r="O16" s="164">
        <f>'L5'!T16</f>
        <v>0</v>
      </c>
      <c r="P16" s="164">
        <f>'L5'!U16</f>
        <v>0</v>
      </c>
      <c r="Q16" s="165">
        <f>'L5'!W16</f>
        <v>0</v>
      </c>
      <c r="R16" s="165">
        <f>'L5'!X16</f>
        <v>0</v>
      </c>
      <c r="S16" s="165">
        <f>'L5'!AB16</f>
        <v>0</v>
      </c>
      <c r="T16" s="165">
        <f>'L5'!AC16</f>
        <v>0</v>
      </c>
      <c r="U16" s="165">
        <f>'L5'!AD16</f>
        <v>0</v>
      </c>
      <c r="V16" s="165">
        <f>'L5'!AE16</f>
        <v>7.8461538461538458</v>
      </c>
      <c r="W16" s="165">
        <f>'L5'!AF16</f>
        <v>0</v>
      </c>
      <c r="X16" s="165">
        <f>'L5'!AG16</f>
        <v>192.23076923076923</v>
      </c>
      <c r="Y16" s="165">
        <f>'L5'!AH16</f>
        <v>200.07692307692307</v>
      </c>
      <c r="Z16" s="165"/>
      <c r="AA16" s="165"/>
      <c r="AB16" s="165">
        <f>'L5'!AL16</f>
        <v>10</v>
      </c>
      <c r="AC16" s="165">
        <f>'L5'!AR16</f>
        <v>14.134615384615383</v>
      </c>
      <c r="AD16" s="165">
        <f>'L5'!AX16</f>
        <v>224.21153846153845</v>
      </c>
      <c r="AE16" s="163">
        <f>'L5'!BE16</f>
        <v>9</v>
      </c>
      <c r="AF16" s="166">
        <f>'L5'!BH16</f>
        <v>0</v>
      </c>
      <c r="AG16" s="166">
        <f>'L5'!BW16</f>
        <v>0</v>
      </c>
      <c r="AH16" s="166">
        <f>'L5'!BX16</f>
        <v>12.75</v>
      </c>
      <c r="AI16" s="166">
        <f>'L5'!BY16</f>
        <v>0</v>
      </c>
      <c r="AJ16" s="166">
        <f>'L5'!BV16</f>
        <v>0</v>
      </c>
      <c r="AK16" s="166">
        <f>'L5'!BZ16</f>
        <v>98.08</v>
      </c>
      <c r="AL16" s="166">
        <f>'L5'!CA16</f>
        <v>0</v>
      </c>
      <c r="AM16" s="166">
        <f>'L5'!CB16</f>
        <v>4.91</v>
      </c>
      <c r="AN16" s="166">
        <f>'L5'!CC16</f>
        <v>1</v>
      </c>
      <c r="AO16" s="166">
        <f>'L5'!CD16</f>
        <v>141.97</v>
      </c>
      <c r="AP16" s="161">
        <f>'L5'!CE16</f>
        <v>141</v>
      </c>
      <c r="AQ16" s="167">
        <f>'L5'!CF16</f>
        <v>3900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220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'L5'!A17</f>
        <v>6</v>
      </c>
      <c r="B19" s="161" t="str">
        <f>'L5'!B17</f>
        <v>ID1430</v>
      </c>
      <c r="C19" s="187" t="str">
        <f>'L5'!D17</f>
        <v>សឿន គឹមសល់</v>
      </c>
      <c r="D19" s="162">
        <f>'L5'!H17</f>
        <v>44789</v>
      </c>
      <c r="E19" s="163">
        <f>'L5'!I17</f>
        <v>204</v>
      </c>
      <c r="F19" s="163">
        <f>'L5'!J17</f>
        <v>26</v>
      </c>
      <c r="G19" s="161">
        <f>'L5'!K17</f>
        <v>0</v>
      </c>
      <c r="H19" s="161">
        <f>'L5'!L17</f>
        <v>0</v>
      </c>
      <c r="I19" s="161">
        <f>'L5'!M17</f>
        <v>0</v>
      </c>
      <c r="J19" s="161">
        <f>'L5'!N17</f>
        <v>24.5</v>
      </c>
      <c r="K19" s="161">
        <f>'L5'!P17</f>
        <v>0</v>
      </c>
      <c r="L19" s="161">
        <f>'L5'!Q17</f>
        <v>0</v>
      </c>
      <c r="M19" s="161" t="str">
        <f>'L5'!R17</f>
        <v>1.5</v>
      </c>
      <c r="N19" s="161">
        <f>'L5'!S17</f>
        <v>0</v>
      </c>
      <c r="O19" s="164">
        <f>'L5'!T17</f>
        <v>0</v>
      </c>
      <c r="P19" s="164">
        <f>'L5'!U17</f>
        <v>0</v>
      </c>
      <c r="Q19" s="165">
        <f>'L5'!W17</f>
        <v>0</v>
      </c>
      <c r="R19" s="165">
        <f>'L5'!X17</f>
        <v>0</v>
      </c>
      <c r="S19" s="165">
        <f>'L5'!AB17</f>
        <v>0</v>
      </c>
      <c r="T19" s="165">
        <f>'L5'!AC17</f>
        <v>0</v>
      </c>
      <c r="U19" s="165">
        <f>'L5'!AD17</f>
        <v>0</v>
      </c>
      <c r="V19" s="165">
        <f>'L5'!AE17</f>
        <v>11.769230769230768</v>
      </c>
      <c r="W19" s="165">
        <f>'L5'!AF17</f>
        <v>0</v>
      </c>
      <c r="X19" s="165">
        <f>'L5'!AG17</f>
        <v>192.23076923076923</v>
      </c>
      <c r="Y19" s="165">
        <f>'L5'!AH17</f>
        <v>204</v>
      </c>
      <c r="Z19" s="165"/>
      <c r="AA19" s="165"/>
      <c r="AB19" s="165">
        <f>'L5'!AL17</f>
        <v>10</v>
      </c>
      <c r="AC19" s="165">
        <f>'L5'!AR17</f>
        <v>14.134615384615383</v>
      </c>
      <c r="AD19" s="165">
        <f>'L5'!AX17</f>
        <v>228.13461538461539</v>
      </c>
      <c r="AE19" s="163">
        <f>'L5'!BE17</f>
        <v>9</v>
      </c>
      <c r="AF19" s="166">
        <f>'L5'!BH17</f>
        <v>8</v>
      </c>
      <c r="AG19" s="166">
        <f>'L5'!BW17</f>
        <v>0</v>
      </c>
      <c r="AH19" s="166">
        <f>'L5'!BX17</f>
        <v>12.75</v>
      </c>
      <c r="AI19" s="166">
        <f>'L5'!BY17</f>
        <v>0</v>
      </c>
      <c r="AJ19" s="166">
        <f>'L5'!BV17</f>
        <v>0</v>
      </c>
      <c r="AK19" s="166">
        <f>'L5'!BZ17</f>
        <v>102</v>
      </c>
      <c r="AL19" s="166">
        <f>'L5'!CA17</f>
        <v>0</v>
      </c>
      <c r="AM19" s="166">
        <f>'L5'!CB17</f>
        <v>5.27</v>
      </c>
      <c r="AN19" s="166">
        <f>'L5'!CC17</f>
        <v>1</v>
      </c>
      <c r="AO19" s="166">
        <f>'L5'!CD17</f>
        <v>149.61000000000001</v>
      </c>
      <c r="AP19" s="161">
        <f>'L5'!CE17</f>
        <v>149</v>
      </c>
      <c r="AQ19" s="167">
        <f>'L5'!CF17</f>
        <v>2400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220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'L5'!A18</f>
        <v>7</v>
      </c>
      <c r="B22" s="161" t="str">
        <f>'L5'!B18</f>
        <v>ID1447</v>
      </c>
      <c r="C22" s="187" t="str">
        <f>'L5'!D18</f>
        <v>ឈួន សុម៉ាលី</v>
      </c>
      <c r="D22" s="162">
        <f>'L5'!H18</f>
        <v>44803</v>
      </c>
      <c r="E22" s="163">
        <f>'L5'!I18</f>
        <v>204</v>
      </c>
      <c r="F22" s="163">
        <f>'L5'!J18</f>
        <v>26</v>
      </c>
      <c r="G22" s="161">
        <f>'L5'!K18</f>
        <v>3.5</v>
      </c>
      <c r="H22" s="161">
        <f>'L5'!L18</f>
        <v>0</v>
      </c>
      <c r="I22" s="161">
        <f>'L5'!M18</f>
        <v>0</v>
      </c>
      <c r="J22" s="161">
        <f>'L5'!N18</f>
        <v>22.5</v>
      </c>
      <c r="K22" s="161">
        <f>'L5'!P18</f>
        <v>0</v>
      </c>
      <c r="L22" s="161">
        <f>'L5'!Q18</f>
        <v>0</v>
      </c>
      <c r="M22" s="161">
        <f>'L5'!R18</f>
        <v>0</v>
      </c>
      <c r="N22" s="161">
        <f>'L5'!S18</f>
        <v>0</v>
      </c>
      <c r="O22" s="164">
        <f>'L5'!T18</f>
        <v>0</v>
      </c>
      <c r="P22" s="164">
        <f>'L5'!U18</f>
        <v>0</v>
      </c>
      <c r="Q22" s="165">
        <f>'L5'!W18</f>
        <v>0</v>
      </c>
      <c r="R22" s="165">
        <f>'L5'!X18</f>
        <v>0</v>
      </c>
      <c r="S22" s="165">
        <f>'L5'!AB18</f>
        <v>0</v>
      </c>
      <c r="T22" s="165">
        <f>'L5'!AC18</f>
        <v>0</v>
      </c>
      <c r="U22" s="165">
        <f>'L5'!AD18</f>
        <v>0</v>
      </c>
      <c r="V22" s="165">
        <f>'L5'!AE18</f>
        <v>0</v>
      </c>
      <c r="W22" s="165">
        <f>'L5'!AF18</f>
        <v>0</v>
      </c>
      <c r="X22" s="165">
        <f>'L5'!AG18</f>
        <v>176.53846153846152</v>
      </c>
      <c r="Y22" s="165">
        <f>'L5'!AH18</f>
        <v>176.53846153846152</v>
      </c>
      <c r="Z22" s="165"/>
      <c r="AA22" s="165"/>
      <c r="AB22" s="165">
        <f>'L5'!AL18</f>
        <v>10</v>
      </c>
      <c r="AC22" s="165">
        <f>'L5'!AR18</f>
        <v>0</v>
      </c>
      <c r="AD22" s="165">
        <f>'L5'!AX18</f>
        <v>186.53846153846152</v>
      </c>
      <c r="AE22" s="163">
        <f>'L5'!BE18</f>
        <v>9</v>
      </c>
      <c r="AF22" s="166">
        <f>'L5'!BH18</f>
        <v>0</v>
      </c>
      <c r="AG22" s="166">
        <f>'L5'!BW18</f>
        <v>0</v>
      </c>
      <c r="AH22" s="166">
        <f>'L5'!BX18</f>
        <v>11.75</v>
      </c>
      <c r="AI22" s="166">
        <f>'L5'!BY18</f>
        <v>0</v>
      </c>
      <c r="AJ22" s="166">
        <f>'L5'!BV18</f>
        <v>0</v>
      </c>
      <c r="AK22" s="166">
        <f>'L5'!BZ18</f>
        <v>102</v>
      </c>
      <c r="AL22" s="166">
        <f>'L5'!CA18</f>
        <v>0</v>
      </c>
      <c r="AM22" s="166">
        <f>'L5'!CB18</f>
        <v>4.1399999999999997</v>
      </c>
      <c r="AN22" s="166">
        <f>'L5'!CC18</f>
        <v>1</v>
      </c>
      <c r="AO22" s="166">
        <f>'L5'!CD18</f>
        <v>100.15</v>
      </c>
      <c r="AP22" s="161">
        <f>'L5'!CE18</f>
        <v>100</v>
      </c>
      <c r="AQ22" s="167">
        <f>'L5'!CF18</f>
        <v>600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220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'L5'!A19</f>
        <v>8</v>
      </c>
      <c r="B25" s="161" t="str">
        <f>'L5'!B19</f>
        <v>ID1474</v>
      </c>
      <c r="C25" s="187" t="str">
        <f>'L5'!D19</f>
        <v>ញ៉ រំដួល</v>
      </c>
      <c r="D25" s="162">
        <f>'L5'!H19</f>
        <v>44844</v>
      </c>
      <c r="E25" s="163">
        <f>'L5'!I19</f>
        <v>204</v>
      </c>
      <c r="F25" s="163">
        <f>'L5'!J19</f>
        <v>26</v>
      </c>
      <c r="G25" s="161">
        <f>'L5'!K19</f>
        <v>0</v>
      </c>
      <c r="H25" s="161">
        <f>'L5'!L19</f>
        <v>0</v>
      </c>
      <c r="I25" s="161">
        <f>'L5'!M19</f>
        <v>0</v>
      </c>
      <c r="J25" s="161">
        <f>'L5'!N19</f>
        <v>25</v>
      </c>
      <c r="K25" s="161">
        <f>'L5'!P19</f>
        <v>0</v>
      </c>
      <c r="L25" s="161">
        <f>'L5'!Q19</f>
        <v>0</v>
      </c>
      <c r="M25" s="161" t="str">
        <f>'L5'!R19</f>
        <v>1</v>
      </c>
      <c r="N25" s="161">
        <f>'L5'!S19</f>
        <v>0</v>
      </c>
      <c r="O25" s="164">
        <f>'L5'!T19</f>
        <v>0</v>
      </c>
      <c r="P25" s="164">
        <f>'L5'!U19</f>
        <v>0</v>
      </c>
      <c r="Q25" s="165">
        <f>'L5'!W19</f>
        <v>0</v>
      </c>
      <c r="R25" s="165">
        <f>'L5'!X19</f>
        <v>0</v>
      </c>
      <c r="S25" s="165">
        <f>'L5'!AB19</f>
        <v>0</v>
      </c>
      <c r="T25" s="165">
        <f>'L5'!AC19</f>
        <v>0</v>
      </c>
      <c r="U25" s="165">
        <f>'L5'!AD19</f>
        <v>0</v>
      </c>
      <c r="V25" s="165">
        <f>'L5'!AE19</f>
        <v>7.8461538461538458</v>
      </c>
      <c r="W25" s="165">
        <f>'L5'!AF19</f>
        <v>0</v>
      </c>
      <c r="X25" s="165">
        <f>'L5'!AG19</f>
        <v>196.15384615384613</v>
      </c>
      <c r="Y25" s="165">
        <f>'L5'!AH19</f>
        <v>203.99999999999997</v>
      </c>
      <c r="Z25" s="165"/>
      <c r="AA25" s="165"/>
      <c r="AB25" s="165">
        <f>'L5'!AL19</f>
        <v>10</v>
      </c>
      <c r="AC25" s="165">
        <f>'L5'!AR19</f>
        <v>14.423076923076922</v>
      </c>
      <c r="AD25" s="165">
        <f>'L5'!AX19</f>
        <v>228.42307692307691</v>
      </c>
      <c r="AE25" s="163">
        <f>'L5'!BE19</f>
        <v>9</v>
      </c>
      <c r="AF25" s="166">
        <f>'L5'!BH19</f>
        <v>0</v>
      </c>
      <c r="AG25" s="166">
        <f>'L5'!BW19</f>
        <v>36.795999999999999</v>
      </c>
      <c r="AH25" s="166">
        <f>'L5'!BX19</f>
        <v>13</v>
      </c>
      <c r="AI25" s="166">
        <f>'L5'!BY19</f>
        <v>0</v>
      </c>
      <c r="AJ25" s="166">
        <f>'L5'!BV19</f>
        <v>0</v>
      </c>
      <c r="AK25" s="166">
        <f>'L5'!BZ19</f>
        <v>102</v>
      </c>
      <c r="AL25" s="166">
        <f>'L5'!CA19</f>
        <v>0</v>
      </c>
      <c r="AM25" s="166">
        <f>'L5'!CB19</f>
        <v>5.74</v>
      </c>
      <c r="AN25" s="166">
        <f>'L5'!CC19</f>
        <v>1</v>
      </c>
      <c r="AO25" s="166">
        <f>'L5'!CD19</f>
        <v>178.48</v>
      </c>
      <c r="AP25" s="161">
        <f>'L5'!CE19</f>
        <v>178</v>
      </c>
      <c r="AQ25" s="167">
        <f>'L5'!CF19</f>
        <v>1900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220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'L5'!A20</f>
        <v>9</v>
      </c>
      <c r="B28" s="161" t="str">
        <f>'L5'!B20</f>
        <v>ID1540</v>
      </c>
      <c r="C28" s="187" t="str">
        <f>'L5'!D20</f>
        <v>អ៊ឹង ចាន់ថុល</v>
      </c>
      <c r="D28" s="162">
        <f>'L5'!H20</f>
        <v>44923</v>
      </c>
      <c r="E28" s="163">
        <f>'L5'!I20</f>
        <v>204</v>
      </c>
      <c r="F28" s="163">
        <f>'L5'!J20</f>
        <v>26</v>
      </c>
      <c r="G28" s="161">
        <f>'L5'!K20</f>
        <v>2</v>
      </c>
      <c r="H28" s="161">
        <f>'L5'!L20</f>
        <v>0</v>
      </c>
      <c r="I28" s="161">
        <f>'L5'!M20</f>
        <v>0</v>
      </c>
      <c r="J28" s="161">
        <f>'L5'!N20</f>
        <v>24</v>
      </c>
      <c r="K28" s="161">
        <f>'L5'!P20</f>
        <v>0</v>
      </c>
      <c r="L28" s="161">
        <f>'L5'!Q20</f>
        <v>0</v>
      </c>
      <c r="M28" s="161">
        <f>'L5'!R20</f>
        <v>0</v>
      </c>
      <c r="N28" s="161">
        <f>'L5'!S20</f>
        <v>0</v>
      </c>
      <c r="O28" s="164">
        <f>'L5'!T20</f>
        <v>0</v>
      </c>
      <c r="P28" s="164">
        <f>'L5'!U20</f>
        <v>0</v>
      </c>
      <c r="Q28" s="165">
        <f>'L5'!W20</f>
        <v>0</v>
      </c>
      <c r="R28" s="165">
        <f>'L5'!X20</f>
        <v>0</v>
      </c>
      <c r="S28" s="165">
        <f>'L5'!AB20</f>
        <v>0</v>
      </c>
      <c r="T28" s="165">
        <f>'L5'!AC20</f>
        <v>0</v>
      </c>
      <c r="U28" s="165">
        <f>'L5'!AD20</f>
        <v>0</v>
      </c>
      <c r="V28" s="165">
        <f>'L5'!AE20</f>
        <v>0</v>
      </c>
      <c r="W28" s="165">
        <f>'L5'!AF20</f>
        <v>0</v>
      </c>
      <c r="X28" s="165">
        <f>'L5'!AG20</f>
        <v>188.30769230769229</v>
      </c>
      <c r="Y28" s="165">
        <f>'L5'!AH20</f>
        <v>188.30769230769229</v>
      </c>
      <c r="Z28" s="165"/>
      <c r="AA28" s="165"/>
      <c r="AB28" s="165">
        <f>'L5'!AL20</f>
        <v>10</v>
      </c>
      <c r="AC28" s="165">
        <f>'L5'!AR20</f>
        <v>13.846153846153845</v>
      </c>
      <c r="AD28" s="165">
        <f>'L5'!AX20</f>
        <v>212.15384615384613</v>
      </c>
      <c r="AE28" s="163">
        <f>'L5'!BE20</f>
        <v>9</v>
      </c>
      <c r="AF28" s="166">
        <f>'L5'!BH20</f>
        <v>0</v>
      </c>
      <c r="AG28" s="166">
        <f>'L5'!BW20</f>
        <v>0</v>
      </c>
      <c r="AH28" s="166">
        <f>'L5'!BX20</f>
        <v>12.5</v>
      </c>
      <c r="AI28" s="166">
        <f>'L5'!BY20</f>
        <v>0</v>
      </c>
      <c r="AJ28" s="166">
        <f>'L5'!BV20</f>
        <v>0</v>
      </c>
      <c r="AK28" s="166">
        <f>'L5'!BZ20</f>
        <v>102</v>
      </c>
      <c r="AL28" s="166">
        <f>'L5'!CA20</f>
        <v>0</v>
      </c>
      <c r="AM28" s="166">
        <f>'L5'!CB20</f>
        <v>4.67</v>
      </c>
      <c r="AN28" s="166">
        <f>'L5'!CC20</f>
        <v>1</v>
      </c>
      <c r="AO28" s="166">
        <f>'L5'!CD20</f>
        <v>125.98</v>
      </c>
      <c r="AP28" s="161">
        <f>'L5'!CE20</f>
        <v>125</v>
      </c>
      <c r="AQ28" s="167">
        <f>'L5'!CF20</f>
        <v>3900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220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'L5'!A21</f>
        <v>10</v>
      </c>
      <c r="B31" s="161" t="str">
        <f>'L5'!B21</f>
        <v>ID1550</v>
      </c>
      <c r="C31" s="187" t="str">
        <f>'L5'!D21</f>
        <v>គង់ សំអាត</v>
      </c>
      <c r="D31" s="162">
        <f>'L5'!H21</f>
        <v>44945</v>
      </c>
      <c r="E31" s="163">
        <f>'L5'!I21</f>
        <v>204</v>
      </c>
      <c r="F31" s="163">
        <f>'L5'!J21</f>
        <v>26</v>
      </c>
      <c r="G31" s="161">
        <f>'L5'!K21</f>
        <v>0</v>
      </c>
      <c r="H31" s="161">
        <f>'L5'!L21</f>
        <v>0</v>
      </c>
      <c r="I31" s="161">
        <f>'L5'!M21</f>
        <v>0</v>
      </c>
      <c r="J31" s="161">
        <f>'L5'!N21</f>
        <v>24</v>
      </c>
      <c r="K31" s="161">
        <f>'L5'!P21</f>
        <v>0</v>
      </c>
      <c r="L31" s="161">
        <f>'L5'!Q21</f>
        <v>0</v>
      </c>
      <c r="M31" s="161" t="str">
        <f>'L5'!R21</f>
        <v>2</v>
      </c>
      <c r="N31" s="161">
        <f>'L5'!S21</f>
        <v>0</v>
      </c>
      <c r="O31" s="164">
        <f>'L5'!T21</f>
        <v>0</v>
      </c>
      <c r="P31" s="164">
        <f>'L5'!U21</f>
        <v>0</v>
      </c>
      <c r="Q31" s="165">
        <f>'L5'!W21</f>
        <v>0</v>
      </c>
      <c r="R31" s="165">
        <f>'L5'!X21</f>
        <v>0</v>
      </c>
      <c r="S31" s="165">
        <f>'L5'!AB21</f>
        <v>0</v>
      </c>
      <c r="T31" s="165">
        <f>'L5'!AC21</f>
        <v>0</v>
      </c>
      <c r="U31" s="165">
        <f>'L5'!AD21</f>
        <v>0</v>
      </c>
      <c r="V31" s="165">
        <f>'L5'!AE21</f>
        <v>15.692307692307692</v>
      </c>
      <c r="W31" s="165">
        <f>'L5'!AF21</f>
        <v>0</v>
      </c>
      <c r="X31" s="165">
        <f>'L5'!AG21</f>
        <v>188.30769230769229</v>
      </c>
      <c r="Y31" s="165">
        <f>'L5'!AH21</f>
        <v>203.99999999999997</v>
      </c>
      <c r="Z31" s="165"/>
      <c r="AA31" s="165"/>
      <c r="AB31" s="165">
        <f>'L5'!AL21</f>
        <v>10</v>
      </c>
      <c r="AC31" s="165">
        <f>'L5'!AR21</f>
        <v>13.846153846153845</v>
      </c>
      <c r="AD31" s="165">
        <f>'L5'!AX21</f>
        <v>227.84615384615381</v>
      </c>
      <c r="AE31" s="163">
        <f>'L5'!BE21</f>
        <v>9</v>
      </c>
      <c r="AF31" s="166">
        <f>'L5'!BH21</f>
        <v>0</v>
      </c>
      <c r="AG31" s="166">
        <f>'L5'!BW21</f>
        <v>0</v>
      </c>
      <c r="AH31" s="166">
        <f>'L5'!BX21</f>
        <v>12.5</v>
      </c>
      <c r="AI31" s="166">
        <f>'L5'!BY21</f>
        <v>0</v>
      </c>
      <c r="AJ31" s="166">
        <f>'L5'!BV21</f>
        <v>0</v>
      </c>
      <c r="AK31" s="166">
        <f>'L5'!BZ21</f>
        <v>102</v>
      </c>
      <c r="AL31" s="166">
        <f>'L5'!CA21</f>
        <v>0</v>
      </c>
      <c r="AM31" s="166">
        <f>'L5'!CB21</f>
        <v>4.9800000000000004</v>
      </c>
      <c r="AN31" s="166">
        <f>'L5'!CC21</f>
        <v>1</v>
      </c>
      <c r="AO31" s="166">
        <f>'L5'!CD21</f>
        <v>141.37</v>
      </c>
      <c r="AP31" s="161">
        <f>'L5'!CE21</f>
        <v>141</v>
      </c>
      <c r="AQ31" s="167">
        <f>'L5'!CF21</f>
        <v>1500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220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'L5'!A22</f>
        <v>11</v>
      </c>
      <c r="B34" s="161" t="str">
        <f>'L5'!B22</f>
        <v>ID1581</v>
      </c>
      <c r="C34" s="187" t="str">
        <f>'L5'!D22</f>
        <v>បឺយ អេង</v>
      </c>
      <c r="D34" s="162">
        <f>'L5'!H22</f>
        <v>44972</v>
      </c>
      <c r="E34" s="163">
        <f>'L5'!I22</f>
        <v>204</v>
      </c>
      <c r="F34" s="163">
        <f>'L5'!J22</f>
        <v>26</v>
      </c>
      <c r="G34" s="161">
        <f>'L5'!K22</f>
        <v>1</v>
      </c>
      <c r="H34" s="161">
        <f>'L5'!L22</f>
        <v>0</v>
      </c>
      <c r="I34" s="161">
        <f>'L5'!M22</f>
        <v>0</v>
      </c>
      <c r="J34" s="161">
        <f>'L5'!N22</f>
        <v>25</v>
      </c>
      <c r="K34" s="161">
        <f>'L5'!P22</f>
        <v>0</v>
      </c>
      <c r="L34" s="161">
        <f>'L5'!Q22</f>
        <v>0</v>
      </c>
      <c r="M34" s="161">
        <f>'L5'!R22</f>
        <v>0</v>
      </c>
      <c r="N34" s="161">
        <f>'L5'!S22</f>
        <v>0</v>
      </c>
      <c r="O34" s="164">
        <f>'L5'!T22</f>
        <v>0</v>
      </c>
      <c r="P34" s="164">
        <f>'L5'!U22</f>
        <v>0</v>
      </c>
      <c r="Q34" s="165">
        <f>'L5'!W22</f>
        <v>0</v>
      </c>
      <c r="R34" s="165">
        <f>'L5'!X22</f>
        <v>0</v>
      </c>
      <c r="S34" s="165">
        <f>'L5'!AB22</f>
        <v>0</v>
      </c>
      <c r="T34" s="165">
        <f>'L5'!AC22</f>
        <v>0</v>
      </c>
      <c r="U34" s="165">
        <f>'L5'!AD22</f>
        <v>0</v>
      </c>
      <c r="V34" s="165">
        <f>'L5'!AE22</f>
        <v>0</v>
      </c>
      <c r="W34" s="165">
        <f>'L5'!AF22</f>
        <v>0</v>
      </c>
      <c r="X34" s="165">
        <f>'L5'!AG22</f>
        <v>196.15384615384613</v>
      </c>
      <c r="Y34" s="165">
        <f>'L5'!AH22</f>
        <v>196.15384615384613</v>
      </c>
      <c r="Z34" s="165"/>
      <c r="AA34" s="165"/>
      <c r="AB34" s="165">
        <f>'L5'!AL22</f>
        <v>10</v>
      </c>
      <c r="AC34" s="165">
        <f>'L5'!AR22</f>
        <v>14.423076923076922</v>
      </c>
      <c r="AD34" s="165">
        <f>'L5'!AX22</f>
        <v>220.57692307692307</v>
      </c>
      <c r="AE34" s="163">
        <f>'L5'!BE22</f>
        <v>6</v>
      </c>
      <c r="AF34" s="166">
        <f>'L5'!BH22</f>
        <v>0</v>
      </c>
      <c r="AG34" s="166">
        <f>'L5'!BW22</f>
        <v>36.454000000000001</v>
      </c>
      <c r="AH34" s="166">
        <f>'L5'!BX22</f>
        <v>13</v>
      </c>
      <c r="AI34" s="166">
        <f>'L5'!BY22</f>
        <v>0</v>
      </c>
      <c r="AJ34" s="166">
        <f>'L5'!BV22</f>
        <v>0</v>
      </c>
      <c r="AK34" s="166">
        <f>'L5'!BZ22</f>
        <v>102</v>
      </c>
      <c r="AL34" s="166">
        <f>'L5'!CA22</f>
        <v>0</v>
      </c>
      <c r="AM34" s="166">
        <f>'L5'!CB22</f>
        <v>5.52</v>
      </c>
      <c r="AN34" s="166">
        <f>'L5'!CC22</f>
        <v>1</v>
      </c>
      <c r="AO34" s="166">
        <f>'L5'!CD22</f>
        <v>167.51</v>
      </c>
      <c r="AP34" s="161">
        <f>'L5'!CE22</f>
        <v>167</v>
      </c>
      <c r="AQ34" s="167">
        <f>'L5'!CF22</f>
        <v>2000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220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'L5'!A23</f>
        <v>12</v>
      </c>
      <c r="B37" s="161" t="str">
        <f>'L5'!B23</f>
        <v>ID1612</v>
      </c>
      <c r="C37" s="187" t="str">
        <f>'L5'!D23</f>
        <v>ឃិត ដាវី</v>
      </c>
      <c r="D37" s="162">
        <f>'L5'!H23</f>
        <v>45001</v>
      </c>
      <c r="E37" s="163">
        <f>'L5'!I23</f>
        <v>204</v>
      </c>
      <c r="F37" s="163">
        <f>'L5'!J23</f>
        <v>26</v>
      </c>
      <c r="G37" s="161">
        <f>'L5'!K23</f>
        <v>0</v>
      </c>
      <c r="H37" s="161">
        <f>'L5'!L23</f>
        <v>0</v>
      </c>
      <c r="I37" s="161">
        <f>'L5'!M23</f>
        <v>0</v>
      </c>
      <c r="J37" s="161">
        <f>'L5'!N23</f>
        <v>26</v>
      </c>
      <c r="K37" s="161">
        <f>'L5'!P23</f>
        <v>0</v>
      </c>
      <c r="L37" s="161">
        <f>'L5'!Q23</f>
        <v>0</v>
      </c>
      <c r="M37" s="161">
        <f>'L5'!R23</f>
        <v>0</v>
      </c>
      <c r="N37" s="161">
        <f>'L5'!S23</f>
        <v>0</v>
      </c>
      <c r="O37" s="164">
        <f>'L5'!T23</f>
        <v>0</v>
      </c>
      <c r="P37" s="164">
        <f>'L5'!U23</f>
        <v>0</v>
      </c>
      <c r="Q37" s="165">
        <f>'L5'!W23</f>
        <v>0</v>
      </c>
      <c r="R37" s="165">
        <f>'L5'!X23</f>
        <v>0</v>
      </c>
      <c r="S37" s="165">
        <f>'L5'!AB23</f>
        <v>0</v>
      </c>
      <c r="T37" s="165">
        <f>'L5'!AC23</f>
        <v>0</v>
      </c>
      <c r="U37" s="165">
        <f>'L5'!AD23</f>
        <v>0</v>
      </c>
      <c r="V37" s="165">
        <f>'L5'!AE23</f>
        <v>0</v>
      </c>
      <c r="W37" s="165">
        <f>'L5'!AF23</f>
        <v>0</v>
      </c>
      <c r="X37" s="165">
        <f>'L5'!AG23</f>
        <v>204</v>
      </c>
      <c r="Y37" s="165">
        <f>'L5'!AH23</f>
        <v>204</v>
      </c>
      <c r="Z37" s="165"/>
      <c r="AA37" s="165"/>
      <c r="AB37" s="165">
        <f>'L5'!AL23</f>
        <v>10</v>
      </c>
      <c r="AC37" s="165">
        <f>'L5'!AR23</f>
        <v>14.999999999999998</v>
      </c>
      <c r="AD37" s="165">
        <f>'L5'!AX23</f>
        <v>229</v>
      </c>
      <c r="AE37" s="163">
        <f>'L5'!BE23</f>
        <v>6</v>
      </c>
      <c r="AF37" s="166">
        <f>'L5'!BH23</f>
        <v>0</v>
      </c>
      <c r="AG37" s="166">
        <f>'L5'!BW23</f>
        <v>0</v>
      </c>
      <c r="AH37" s="166">
        <f>'L5'!BX23</f>
        <v>13.5</v>
      </c>
      <c r="AI37" s="166">
        <f>'L5'!BY23</f>
        <v>0</v>
      </c>
      <c r="AJ37" s="166">
        <f>'L5'!BV23</f>
        <v>0</v>
      </c>
      <c r="AK37" s="166">
        <f>'L5'!BZ23</f>
        <v>102</v>
      </c>
      <c r="AL37" s="166">
        <f>'L5'!CA23</f>
        <v>0</v>
      </c>
      <c r="AM37" s="166">
        <f>'L5'!CB23</f>
        <v>4.97</v>
      </c>
      <c r="AN37" s="166">
        <f>'L5'!CC23</f>
        <v>1</v>
      </c>
      <c r="AO37" s="166">
        <f>'L5'!CD23</f>
        <v>140.53</v>
      </c>
      <c r="AP37" s="161">
        <f>'L5'!CE23</f>
        <v>140</v>
      </c>
      <c r="AQ37" s="167">
        <f>'L5'!CF23</f>
        <v>2100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220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'L5'!A24</f>
        <v>13</v>
      </c>
      <c r="B40" s="161" t="str">
        <f>'L5'!B24</f>
        <v>ID1617</v>
      </c>
      <c r="C40" s="187" t="str">
        <f>'L5'!D24</f>
        <v>សែ ស៊ាងលី</v>
      </c>
      <c r="D40" s="162">
        <f>'L5'!H24</f>
        <v>45040</v>
      </c>
      <c r="E40" s="163">
        <f>'L5'!I24</f>
        <v>204</v>
      </c>
      <c r="F40" s="163">
        <f>'L5'!J24</f>
        <v>26</v>
      </c>
      <c r="G40" s="161">
        <f>'L5'!K24</f>
        <v>2</v>
      </c>
      <c r="H40" s="161">
        <f>'L5'!L24</f>
        <v>0</v>
      </c>
      <c r="I40" s="161">
        <f>'L5'!M24</f>
        <v>0</v>
      </c>
      <c r="J40" s="161">
        <f>'L5'!N24</f>
        <v>24</v>
      </c>
      <c r="K40" s="161">
        <f>'L5'!P24</f>
        <v>0</v>
      </c>
      <c r="L40" s="161">
        <f>'L5'!Q24</f>
        <v>0</v>
      </c>
      <c r="M40" s="161">
        <f>'L5'!R24</f>
        <v>0</v>
      </c>
      <c r="N40" s="161">
        <f>'L5'!S24</f>
        <v>0</v>
      </c>
      <c r="O40" s="164">
        <f>'L5'!T24</f>
        <v>0</v>
      </c>
      <c r="P40" s="164">
        <f>'L5'!U24</f>
        <v>0</v>
      </c>
      <c r="Q40" s="165">
        <f>'L5'!W24</f>
        <v>0</v>
      </c>
      <c r="R40" s="165">
        <f>'L5'!X24</f>
        <v>0</v>
      </c>
      <c r="S40" s="165">
        <f>'L5'!AB24</f>
        <v>0</v>
      </c>
      <c r="T40" s="165">
        <f>'L5'!AC24</f>
        <v>0</v>
      </c>
      <c r="U40" s="165">
        <f>'L5'!AD24</f>
        <v>0</v>
      </c>
      <c r="V40" s="165">
        <f>'L5'!AE24</f>
        <v>0</v>
      </c>
      <c r="W40" s="165">
        <f>'L5'!AF24</f>
        <v>0</v>
      </c>
      <c r="X40" s="165">
        <f>'L5'!AG24</f>
        <v>188.30769230769229</v>
      </c>
      <c r="Y40" s="165">
        <f>'L5'!AH24</f>
        <v>188.30769230769229</v>
      </c>
      <c r="Z40" s="165"/>
      <c r="AA40" s="165"/>
      <c r="AB40" s="165">
        <f>'L5'!AL24</f>
        <v>10</v>
      </c>
      <c r="AC40" s="165">
        <f>'L5'!AR24</f>
        <v>13.846153846153845</v>
      </c>
      <c r="AD40" s="165">
        <f>'L5'!AX24</f>
        <v>212.15384615384613</v>
      </c>
      <c r="AE40" s="163">
        <f>'L5'!BE24</f>
        <v>6</v>
      </c>
      <c r="AF40" s="166">
        <f>'L5'!BH24</f>
        <v>0</v>
      </c>
      <c r="AG40" s="166">
        <f>'L5'!BW24</f>
        <v>0</v>
      </c>
      <c r="AH40" s="166">
        <f>'L5'!BX24</f>
        <v>12.5</v>
      </c>
      <c r="AI40" s="166">
        <f>'L5'!BY24</f>
        <v>0</v>
      </c>
      <c r="AJ40" s="166">
        <f>'L5'!BV24</f>
        <v>0</v>
      </c>
      <c r="AK40" s="166">
        <f>'L5'!BZ24</f>
        <v>86.31</v>
      </c>
      <c r="AL40" s="166">
        <f>'L5'!CA24</f>
        <v>0</v>
      </c>
      <c r="AM40" s="166">
        <f>'L5'!CB24</f>
        <v>4.6100000000000003</v>
      </c>
      <c r="AN40" s="166">
        <f>'L5'!CC24</f>
        <v>1</v>
      </c>
      <c r="AO40" s="166">
        <f>'L5'!CD24</f>
        <v>138.72999999999999</v>
      </c>
      <c r="AP40" s="161">
        <f>'L5'!CE24</f>
        <v>138</v>
      </c>
      <c r="AQ40" s="167">
        <f>'L5'!CF24</f>
        <v>2900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220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'L5'!A25</f>
        <v>14</v>
      </c>
      <c r="B43" s="161" t="str">
        <f>'L5'!B25</f>
        <v>ID1643</v>
      </c>
      <c r="C43" s="187" t="str">
        <f>'L5'!D25</f>
        <v>គង់ ផាន់នី</v>
      </c>
      <c r="D43" s="162">
        <f>'L5'!H25</f>
        <v>45045</v>
      </c>
      <c r="E43" s="163">
        <f>'L5'!I25</f>
        <v>204</v>
      </c>
      <c r="F43" s="163">
        <f>'L5'!J25</f>
        <v>26</v>
      </c>
      <c r="G43" s="161">
        <f>'L5'!K25</f>
        <v>0</v>
      </c>
      <c r="H43" s="161">
        <f>'L5'!L25</f>
        <v>0</v>
      </c>
      <c r="I43" s="161">
        <f>'L5'!M25</f>
        <v>0</v>
      </c>
      <c r="J43" s="161">
        <f>'L5'!N25</f>
        <v>26</v>
      </c>
      <c r="K43" s="161">
        <f>'L5'!P25</f>
        <v>0</v>
      </c>
      <c r="L43" s="161">
        <f>'L5'!Q25</f>
        <v>0</v>
      </c>
      <c r="M43" s="161">
        <f>'L5'!R25</f>
        <v>0</v>
      </c>
      <c r="N43" s="161">
        <f>'L5'!S25</f>
        <v>0</v>
      </c>
      <c r="O43" s="164">
        <f>'L5'!T25</f>
        <v>0</v>
      </c>
      <c r="P43" s="164">
        <f>'L5'!U25</f>
        <v>0</v>
      </c>
      <c r="Q43" s="165">
        <f>'L5'!W25</f>
        <v>0</v>
      </c>
      <c r="R43" s="165">
        <f>'L5'!X25</f>
        <v>0</v>
      </c>
      <c r="S43" s="165">
        <f>'L5'!AB25</f>
        <v>0</v>
      </c>
      <c r="T43" s="165">
        <f>'L5'!AC25</f>
        <v>0</v>
      </c>
      <c r="U43" s="165">
        <f>'L5'!AD25</f>
        <v>0</v>
      </c>
      <c r="V43" s="165">
        <f>'L5'!AE25</f>
        <v>0</v>
      </c>
      <c r="W43" s="165">
        <f>'L5'!AF25</f>
        <v>0</v>
      </c>
      <c r="X43" s="165">
        <f>'L5'!AG25</f>
        <v>204</v>
      </c>
      <c r="Y43" s="165">
        <f>'L5'!AH25</f>
        <v>204</v>
      </c>
      <c r="Z43" s="165"/>
      <c r="AA43" s="165"/>
      <c r="AB43" s="165">
        <f>'L5'!AL25</f>
        <v>10</v>
      </c>
      <c r="AC43" s="165">
        <f>'L5'!AR25</f>
        <v>14.999999999999998</v>
      </c>
      <c r="AD43" s="165">
        <f>'L5'!AX25</f>
        <v>229</v>
      </c>
      <c r="AE43" s="163">
        <f>'L5'!BE25</f>
        <v>6</v>
      </c>
      <c r="AF43" s="166">
        <f>'L5'!BH25</f>
        <v>89</v>
      </c>
      <c r="AG43" s="166">
        <f>'L5'!BW25</f>
        <v>0</v>
      </c>
      <c r="AH43" s="166">
        <f>'L5'!BX25</f>
        <v>13.5</v>
      </c>
      <c r="AI43" s="166">
        <f>'L5'!BY25</f>
        <v>0</v>
      </c>
      <c r="AJ43" s="166">
        <f>'L5'!BV25</f>
        <v>0</v>
      </c>
      <c r="AK43" s="166">
        <f>'L5'!BZ25</f>
        <v>146.5</v>
      </c>
      <c r="AL43" s="166">
        <f>'L5'!CA25</f>
        <v>0</v>
      </c>
      <c r="AM43" s="166">
        <f>'L5'!CB25</f>
        <v>5.83</v>
      </c>
      <c r="AN43" s="166">
        <f>'L5'!CC25</f>
        <v>1</v>
      </c>
      <c r="AO43" s="166">
        <f>'L5'!CD25</f>
        <v>184.17</v>
      </c>
      <c r="AP43" s="161">
        <f>'L5'!CE25</f>
        <v>184</v>
      </c>
      <c r="AQ43" s="167">
        <f>'L5'!CF25</f>
        <v>700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220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'L5'!A26</f>
        <v>15</v>
      </c>
      <c r="B46" s="161" t="str">
        <f>'L5'!B26</f>
        <v>ID1727</v>
      </c>
      <c r="C46" s="187" t="str">
        <f>'L5'!D26</f>
        <v>ឌឿក រ៉ាត់</v>
      </c>
      <c r="D46" s="162">
        <f>'L5'!H26</f>
        <v>45185</v>
      </c>
      <c r="E46" s="163">
        <f>'L5'!I26</f>
        <v>204</v>
      </c>
      <c r="F46" s="163">
        <f>'L5'!J26</f>
        <v>26</v>
      </c>
      <c r="G46" s="161">
        <f>'L5'!K26</f>
        <v>2.5</v>
      </c>
      <c r="H46" s="161">
        <f>'L5'!L26</f>
        <v>0</v>
      </c>
      <c r="I46" s="161">
        <f>'L5'!M26</f>
        <v>0</v>
      </c>
      <c r="J46" s="161">
        <f>'L5'!N26</f>
        <v>23.5</v>
      </c>
      <c r="K46" s="161">
        <f>'L5'!P26</f>
        <v>0</v>
      </c>
      <c r="L46" s="161">
        <f>'L5'!Q26</f>
        <v>0</v>
      </c>
      <c r="M46" s="161">
        <f>'L5'!R26</f>
        <v>0</v>
      </c>
      <c r="N46" s="161">
        <f>'L5'!S26</f>
        <v>0</v>
      </c>
      <c r="O46" s="164">
        <f>'L5'!T26</f>
        <v>0</v>
      </c>
      <c r="P46" s="164">
        <f>'L5'!U26</f>
        <v>0</v>
      </c>
      <c r="Q46" s="165">
        <f>'L5'!W26</f>
        <v>0</v>
      </c>
      <c r="R46" s="165">
        <f>'L5'!X26</f>
        <v>0</v>
      </c>
      <c r="S46" s="165">
        <f>'L5'!AB26</f>
        <v>0</v>
      </c>
      <c r="T46" s="165">
        <f>'L5'!AC26</f>
        <v>0</v>
      </c>
      <c r="U46" s="165">
        <f>'L5'!AD26</f>
        <v>0</v>
      </c>
      <c r="V46" s="165">
        <f>'L5'!AE26</f>
        <v>0</v>
      </c>
      <c r="W46" s="165">
        <f>'L5'!AF26</f>
        <v>0</v>
      </c>
      <c r="X46" s="165">
        <f>'L5'!AG26</f>
        <v>184.38461538461539</v>
      </c>
      <c r="Y46" s="165">
        <f>'L5'!AH26</f>
        <v>184.38461538461539</v>
      </c>
      <c r="Z46" s="165"/>
      <c r="AA46" s="165"/>
      <c r="AB46" s="165">
        <f>'L5'!AL26</f>
        <v>10</v>
      </c>
      <c r="AC46" s="165">
        <f>'L5'!AR26</f>
        <v>13.557692307692307</v>
      </c>
      <c r="AD46" s="165">
        <f>'L5'!AX26</f>
        <v>207.94230769230768</v>
      </c>
      <c r="AE46" s="163">
        <f>'L5'!BE26</f>
        <v>3</v>
      </c>
      <c r="AF46" s="166">
        <f>'L5'!BH26</f>
        <v>12</v>
      </c>
      <c r="AG46" s="166">
        <f>'L5'!BW26</f>
        <v>0</v>
      </c>
      <c r="AH46" s="166">
        <f>'L5'!BX26</f>
        <v>12.25</v>
      </c>
      <c r="AI46" s="166">
        <f>'L5'!BY26</f>
        <v>0</v>
      </c>
      <c r="AJ46" s="166">
        <f>'L5'!BV26</f>
        <v>0</v>
      </c>
      <c r="AK46" s="166">
        <f>'L5'!BZ26</f>
        <v>86.31</v>
      </c>
      <c r="AL46" s="166">
        <f>'L5'!CA26</f>
        <v>0</v>
      </c>
      <c r="AM46" s="166">
        <f>'L5'!CB26</f>
        <v>4.7</v>
      </c>
      <c r="AN46" s="166">
        <f>'L5'!CC26</f>
        <v>1</v>
      </c>
      <c r="AO46" s="166">
        <f>'L5'!CD26</f>
        <v>143.18</v>
      </c>
      <c r="AP46" s="161">
        <f>'L5'!CE26</f>
        <v>143</v>
      </c>
      <c r="AQ46" s="167">
        <f>'L5'!CF26</f>
        <v>700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220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'L5'!A27</f>
        <v>16</v>
      </c>
      <c r="B49" s="161" t="str">
        <f>'L5'!B27</f>
        <v>ID1735</v>
      </c>
      <c r="C49" s="187" t="str">
        <f>'L5'!D27</f>
        <v>ចំរើន ភានិត</v>
      </c>
      <c r="D49" s="162">
        <f>'L5'!H27</f>
        <v>45218</v>
      </c>
      <c r="E49" s="163">
        <f>'L5'!I27</f>
        <v>204</v>
      </c>
      <c r="F49" s="163">
        <f>'L5'!J27</f>
        <v>26</v>
      </c>
      <c r="G49" s="161">
        <f>'L5'!K27</f>
        <v>1</v>
      </c>
      <c r="H49" s="161">
        <f>'L5'!L27</f>
        <v>0</v>
      </c>
      <c r="I49" s="161">
        <f>'L5'!M27</f>
        <v>0</v>
      </c>
      <c r="J49" s="161">
        <f>'L5'!N27</f>
        <v>24</v>
      </c>
      <c r="K49" s="161">
        <f>'L5'!P27</f>
        <v>0</v>
      </c>
      <c r="L49" s="161">
        <f>'L5'!Q27</f>
        <v>0</v>
      </c>
      <c r="M49" s="161" t="str">
        <f>'L5'!R27</f>
        <v>1</v>
      </c>
      <c r="N49" s="161">
        <f>'L5'!S27</f>
        <v>0</v>
      </c>
      <c r="O49" s="164">
        <f>'L5'!T27</f>
        <v>0</v>
      </c>
      <c r="P49" s="164">
        <f>'L5'!U27</f>
        <v>0</v>
      </c>
      <c r="Q49" s="165">
        <f>'L5'!W27</f>
        <v>0</v>
      </c>
      <c r="R49" s="165">
        <f>'L5'!X27</f>
        <v>0</v>
      </c>
      <c r="S49" s="165">
        <f>'L5'!AB27</f>
        <v>0</v>
      </c>
      <c r="T49" s="165">
        <f>'L5'!AC27</f>
        <v>0</v>
      </c>
      <c r="U49" s="165">
        <f>'L5'!AD27</f>
        <v>0</v>
      </c>
      <c r="V49" s="165">
        <f>'L5'!AE27</f>
        <v>7.8461538461538458</v>
      </c>
      <c r="W49" s="165">
        <f>'L5'!AF27</f>
        <v>0</v>
      </c>
      <c r="X49" s="165">
        <f>'L5'!AG27</f>
        <v>188.30769230769229</v>
      </c>
      <c r="Y49" s="165">
        <f>'L5'!AH27</f>
        <v>196.15384615384613</v>
      </c>
      <c r="Z49" s="165"/>
      <c r="AA49" s="165"/>
      <c r="AB49" s="165">
        <f>'L5'!AL27</f>
        <v>10</v>
      </c>
      <c r="AC49" s="165">
        <f>'L5'!AR27</f>
        <v>13.846153846153845</v>
      </c>
      <c r="AD49" s="165">
        <f>'L5'!AX27</f>
        <v>219.99999999999997</v>
      </c>
      <c r="AE49" s="163">
        <f>'L5'!BE27</f>
        <v>3</v>
      </c>
      <c r="AF49" s="166">
        <f>'L5'!BH27</f>
        <v>0</v>
      </c>
      <c r="AG49" s="166">
        <f>'L5'!BW27</f>
        <v>0</v>
      </c>
      <c r="AH49" s="166">
        <f>'L5'!BX27</f>
        <v>12.5</v>
      </c>
      <c r="AI49" s="166">
        <f>'L5'!BY27</f>
        <v>0</v>
      </c>
      <c r="AJ49" s="166">
        <f>'L5'!BV27</f>
        <v>0</v>
      </c>
      <c r="AK49" s="166">
        <f>'L5'!BZ27</f>
        <v>102</v>
      </c>
      <c r="AL49" s="166">
        <f>'L5'!CA27</f>
        <v>0</v>
      </c>
      <c r="AM49" s="166">
        <f>'L5'!CB27</f>
        <v>4.71</v>
      </c>
      <c r="AN49" s="166">
        <f>'L5'!CC27</f>
        <v>1</v>
      </c>
      <c r="AO49" s="166">
        <f>'L5'!CD27</f>
        <v>127.79</v>
      </c>
      <c r="AP49" s="161">
        <f>'L5'!CE27</f>
        <v>127</v>
      </c>
      <c r="AQ49" s="167">
        <f>'L5'!CF27</f>
        <v>3200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220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'L5'!A28</f>
        <v>17</v>
      </c>
      <c r="B52" s="161" t="str">
        <f>'L5'!B28</f>
        <v>ID1762</v>
      </c>
      <c r="C52" s="187" t="str">
        <f>'L5'!D28</f>
        <v>លន​ លក្ខណា</v>
      </c>
      <c r="D52" s="162">
        <f>'L5'!H28</f>
        <v>45261</v>
      </c>
      <c r="E52" s="163">
        <f>'L5'!I28</f>
        <v>204</v>
      </c>
      <c r="F52" s="163">
        <f>'L5'!J28</f>
        <v>26</v>
      </c>
      <c r="G52" s="161">
        <f>'L5'!K28</f>
        <v>0.5</v>
      </c>
      <c r="H52" s="161">
        <f>'L5'!L28</f>
        <v>0</v>
      </c>
      <c r="I52" s="161">
        <f>'L5'!M28</f>
        <v>0</v>
      </c>
      <c r="J52" s="161">
        <f>'L5'!N28</f>
        <v>24.5</v>
      </c>
      <c r="K52" s="161">
        <f>'L5'!P28</f>
        <v>0</v>
      </c>
      <c r="L52" s="161">
        <f>'L5'!Q28</f>
        <v>0</v>
      </c>
      <c r="M52" s="161" t="str">
        <f>'L5'!R28</f>
        <v>1</v>
      </c>
      <c r="N52" s="161">
        <f>'L5'!S28</f>
        <v>0</v>
      </c>
      <c r="O52" s="164">
        <f>'L5'!T28</f>
        <v>0</v>
      </c>
      <c r="P52" s="164">
        <f>'L5'!U28</f>
        <v>0</v>
      </c>
      <c r="Q52" s="165">
        <f>'L5'!W28</f>
        <v>0</v>
      </c>
      <c r="R52" s="165">
        <f>'L5'!X28</f>
        <v>0</v>
      </c>
      <c r="S52" s="165">
        <f>'L5'!AB28</f>
        <v>0</v>
      </c>
      <c r="T52" s="165">
        <f>'L5'!AC28</f>
        <v>0</v>
      </c>
      <c r="U52" s="165">
        <f>'L5'!AD28</f>
        <v>0</v>
      </c>
      <c r="V52" s="165">
        <f>'L5'!AE28</f>
        <v>7.8461538461538458</v>
      </c>
      <c r="W52" s="165">
        <f>'L5'!AF28</f>
        <v>0</v>
      </c>
      <c r="X52" s="165">
        <f>'L5'!AG28</f>
        <v>192.23076923076923</v>
      </c>
      <c r="Y52" s="165">
        <f>'L5'!AH28</f>
        <v>200.07692307692307</v>
      </c>
      <c r="Z52" s="165"/>
      <c r="AA52" s="165"/>
      <c r="AB52" s="165">
        <f>'L5'!AL28</f>
        <v>10</v>
      </c>
      <c r="AC52" s="165">
        <f>'L5'!AR28</f>
        <v>14.134615384615383</v>
      </c>
      <c r="AD52" s="165">
        <f>'L5'!AX28</f>
        <v>224.21153846153845</v>
      </c>
      <c r="AE52" s="163">
        <f>'L5'!BE28</f>
        <v>3</v>
      </c>
      <c r="AF52" s="166">
        <f>'L5'!BH28</f>
        <v>0</v>
      </c>
      <c r="AG52" s="166">
        <f>'L5'!BW28</f>
        <v>35.631</v>
      </c>
      <c r="AH52" s="166">
        <f>'L5'!BX28</f>
        <v>12.75</v>
      </c>
      <c r="AI52" s="166">
        <f>'L5'!BY28</f>
        <v>0</v>
      </c>
      <c r="AJ52" s="166">
        <f>'L5'!BV28</f>
        <v>0</v>
      </c>
      <c r="AK52" s="166">
        <f>'L5'!BZ28</f>
        <v>102</v>
      </c>
      <c r="AL52" s="166">
        <f>'L5'!CA28</f>
        <v>0</v>
      </c>
      <c r="AM52" s="166">
        <f>'L5'!CB28</f>
        <v>5.51</v>
      </c>
      <c r="AN52" s="166">
        <f>'L5'!CC28</f>
        <v>1</v>
      </c>
      <c r="AO52" s="166">
        <f>'L5'!CD28</f>
        <v>167.08</v>
      </c>
      <c r="AP52" s="161">
        <f>'L5'!CE28</f>
        <v>167</v>
      </c>
      <c r="AQ52" s="167">
        <f>'L5'!CF28</f>
        <v>300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220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'L5'!A29</f>
        <v>18</v>
      </c>
      <c r="B55" s="161" t="str">
        <f>'L5'!B29</f>
        <v>ID1777</v>
      </c>
      <c r="C55" s="187" t="str">
        <f>'L5'!D29</f>
        <v>រាម ណៃសួន</v>
      </c>
      <c r="D55" s="162">
        <f>'L5'!H29</f>
        <v>45302</v>
      </c>
      <c r="E55" s="163">
        <f>'L5'!I29</f>
        <v>204</v>
      </c>
      <c r="F55" s="163">
        <f>'L5'!J29</f>
        <v>26</v>
      </c>
      <c r="G55" s="161">
        <f>'L5'!K29</f>
        <v>0</v>
      </c>
      <c r="H55" s="161">
        <f>'L5'!L29</f>
        <v>0</v>
      </c>
      <c r="I55" s="161">
        <f>'L5'!M29</f>
        <v>0</v>
      </c>
      <c r="J55" s="161">
        <f>'L5'!N29</f>
        <v>26</v>
      </c>
      <c r="K55" s="161">
        <f>'L5'!P29</f>
        <v>0</v>
      </c>
      <c r="L55" s="161">
        <f>'L5'!Q29</f>
        <v>0</v>
      </c>
      <c r="M55" s="161">
        <f>'L5'!R29</f>
        <v>0</v>
      </c>
      <c r="N55" s="161">
        <f>'L5'!S29</f>
        <v>0</v>
      </c>
      <c r="O55" s="164">
        <f>'L5'!T29</f>
        <v>0</v>
      </c>
      <c r="P55" s="164">
        <f>'L5'!U29</f>
        <v>0</v>
      </c>
      <c r="Q55" s="165">
        <f>'L5'!W29</f>
        <v>0</v>
      </c>
      <c r="R55" s="165">
        <f>'L5'!X29</f>
        <v>0</v>
      </c>
      <c r="S55" s="165">
        <f>'L5'!AB29</f>
        <v>0</v>
      </c>
      <c r="T55" s="165">
        <f>'L5'!AC29</f>
        <v>0</v>
      </c>
      <c r="U55" s="165">
        <f>'L5'!AD29</f>
        <v>0</v>
      </c>
      <c r="V55" s="165">
        <f>'L5'!AE29</f>
        <v>0</v>
      </c>
      <c r="W55" s="165">
        <f>'L5'!AF29</f>
        <v>0</v>
      </c>
      <c r="X55" s="165">
        <f>'L5'!AG29</f>
        <v>204</v>
      </c>
      <c r="Y55" s="165">
        <f>'L5'!AH29</f>
        <v>204</v>
      </c>
      <c r="Z55" s="165"/>
      <c r="AA55" s="165"/>
      <c r="AB55" s="165">
        <f>'L5'!AL29</f>
        <v>10</v>
      </c>
      <c r="AC55" s="165">
        <f>'L5'!AR29</f>
        <v>14.999999999999998</v>
      </c>
      <c r="AD55" s="165">
        <f>'L5'!AX29</f>
        <v>229</v>
      </c>
      <c r="AE55" s="163">
        <f>'L5'!BE29</f>
        <v>3</v>
      </c>
      <c r="AF55" s="166">
        <f>'L5'!BH29</f>
        <v>0</v>
      </c>
      <c r="AG55" s="166">
        <f>'L5'!BW29</f>
        <v>0</v>
      </c>
      <c r="AH55" s="166">
        <f>'L5'!BX29</f>
        <v>13.5</v>
      </c>
      <c r="AI55" s="166">
        <f>'L5'!BY29</f>
        <v>0</v>
      </c>
      <c r="AJ55" s="166">
        <f>'L5'!BV29</f>
        <v>0</v>
      </c>
      <c r="AK55" s="166">
        <f>'L5'!BZ29</f>
        <v>102</v>
      </c>
      <c r="AL55" s="166">
        <f>'L5'!CA29</f>
        <v>0</v>
      </c>
      <c r="AM55" s="166">
        <f>'L5'!CB29</f>
        <v>4.91</v>
      </c>
      <c r="AN55" s="166">
        <f>'L5'!CC29</f>
        <v>1</v>
      </c>
      <c r="AO55" s="166">
        <f>'L5'!CD29</f>
        <v>137.59</v>
      </c>
      <c r="AP55" s="161">
        <f>'L5'!CE29</f>
        <v>137</v>
      </c>
      <c r="AQ55" s="167">
        <f>'L5'!CF29</f>
        <v>2400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220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'L5'!A30</f>
        <v>19</v>
      </c>
      <c r="B58" s="161" t="str">
        <f>'L5'!B30</f>
        <v>ID1797</v>
      </c>
      <c r="C58" s="187" t="str">
        <f>'L5'!D30</f>
        <v>សេង កញ្ញា</v>
      </c>
      <c r="D58" s="162">
        <f>'L5'!H30</f>
        <v>45352</v>
      </c>
      <c r="E58" s="163">
        <f>'L5'!I30</f>
        <v>204</v>
      </c>
      <c r="F58" s="163">
        <f>'L5'!J30</f>
        <v>26</v>
      </c>
      <c r="G58" s="161">
        <f>'L5'!K30</f>
        <v>0</v>
      </c>
      <c r="H58" s="161">
        <f>'L5'!L30</f>
        <v>0</v>
      </c>
      <c r="I58" s="161">
        <f>'L5'!M30</f>
        <v>0</v>
      </c>
      <c r="J58" s="161">
        <f>'L5'!N30</f>
        <v>26</v>
      </c>
      <c r="K58" s="161">
        <f>'L5'!P30</f>
        <v>0</v>
      </c>
      <c r="L58" s="161">
        <f>'L5'!Q30</f>
        <v>0</v>
      </c>
      <c r="M58" s="161">
        <f>'L5'!R30</f>
        <v>0</v>
      </c>
      <c r="N58" s="161">
        <f>'L5'!S30</f>
        <v>0</v>
      </c>
      <c r="O58" s="164">
        <f>'L5'!T30</f>
        <v>0</v>
      </c>
      <c r="P58" s="164">
        <f>'L5'!U30</f>
        <v>0</v>
      </c>
      <c r="Q58" s="165">
        <f>'L5'!W30</f>
        <v>0</v>
      </c>
      <c r="R58" s="165">
        <f>'L5'!X30</f>
        <v>0</v>
      </c>
      <c r="S58" s="165">
        <f>'L5'!AB30</f>
        <v>0</v>
      </c>
      <c r="T58" s="165">
        <f>'L5'!AC30</f>
        <v>0</v>
      </c>
      <c r="U58" s="165">
        <f>'L5'!AD30</f>
        <v>0</v>
      </c>
      <c r="V58" s="165">
        <f>'L5'!AE30</f>
        <v>0</v>
      </c>
      <c r="W58" s="165">
        <f>'L5'!AF30</f>
        <v>0</v>
      </c>
      <c r="X58" s="165">
        <f>'L5'!AG30</f>
        <v>204</v>
      </c>
      <c r="Y58" s="165">
        <f>'L5'!AH30</f>
        <v>204</v>
      </c>
      <c r="Z58" s="165"/>
      <c r="AA58" s="165"/>
      <c r="AB58" s="165">
        <f>'L5'!AL30</f>
        <v>10</v>
      </c>
      <c r="AC58" s="165">
        <f>'L5'!AR30</f>
        <v>14.999999999999998</v>
      </c>
      <c r="AD58" s="165">
        <f>'L5'!AX30</f>
        <v>229</v>
      </c>
      <c r="AE58" s="163">
        <f>'L5'!BE30</f>
        <v>0</v>
      </c>
      <c r="AF58" s="166">
        <f>'L5'!BH30</f>
        <v>194</v>
      </c>
      <c r="AG58" s="166">
        <f>'L5'!BW30</f>
        <v>64.992000000000004</v>
      </c>
      <c r="AH58" s="166">
        <f>'L5'!BX30</f>
        <v>13.5</v>
      </c>
      <c r="AI58" s="166">
        <f>'L5'!BY30</f>
        <v>0</v>
      </c>
      <c r="AJ58" s="166">
        <f>'L5'!BV30</f>
        <v>2.5917924987822718</v>
      </c>
      <c r="AK58" s="166">
        <f>'L5'!BZ30</f>
        <v>199</v>
      </c>
      <c r="AL58" s="166">
        <f>'L5'!CA30</f>
        <v>0</v>
      </c>
      <c r="AM58" s="166">
        <f>'L5'!CB30</f>
        <v>5.83</v>
      </c>
      <c r="AN58" s="166">
        <f>'L5'!CC30</f>
        <v>1</v>
      </c>
      <c r="AO58" s="166">
        <f>'L5'!CD30</f>
        <v>293.07</v>
      </c>
      <c r="AP58" s="161">
        <f>'L5'!CE30</f>
        <v>293</v>
      </c>
      <c r="AQ58" s="167">
        <f>'L5'!CF30</f>
        <v>300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220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'L5'!A31</f>
        <v>20</v>
      </c>
      <c r="B61" s="161" t="str">
        <f>'L5'!B31</f>
        <v>ID1798</v>
      </c>
      <c r="C61" s="187" t="str">
        <f>'L5'!D31</f>
        <v>ប៊ុនថាត ចន្ថា</v>
      </c>
      <c r="D61" s="162">
        <f>'L5'!H31</f>
        <v>45352</v>
      </c>
      <c r="E61" s="163">
        <f>'L5'!I31</f>
        <v>204</v>
      </c>
      <c r="F61" s="163">
        <f>'L5'!J31</f>
        <v>26</v>
      </c>
      <c r="G61" s="161">
        <f>'L5'!K31</f>
        <v>1.5</v>
      </c>
      <c r="H61" s="161">
        <f>'L5'!L31</f>
        <v>0</v>
      </c>
      <c r="I61" s="161">
        <f>'L5'!M31</f>
        <v>0</v>
      </c>
      <c r="J61" s="161">
        <f>'L5'!N31</f>
        <v>24.5</v>
      </c>
      <c r="K61" s="161">
        <f>'L5'!P31</f>
        <v>0</v>
      </c>
      <c r="L61" s="161">
        <f>'L5'!Q31</f>
        <v>0</v>
      </c>
      <c r="M61" s="161">
        <f>'L5'!R31</f>
        <v>0</v>
      </c>
      <c r="N61" s="161">
        <f>'L5'!S31</f>
        <v>0</v>
      </c>
      <c r="O61" s="164">
        <f>'L5'!T31</f>
        <v>0</v>
      </c>
      <c r="P61" s="164">
        <f>'L5'!U31</f>
        <v>0</v>
      </c>
      <c r="Q61" s="165">
        <f>'L5'!W31</f>
        <v>0</v>
      </c>
      <c r="R61" s="165">
        <f>'L5'!X31</f>
        <v>0</v>
      </c>
      <c r="S61" s="165">
        <f>'L5'!AB31</f>
        <v>0</v>
      </c>
      <c r="T61" s="165">
        <f>'L5'!AC31</f>
        <v>0</v>
      </c>
      <c r="U61" s="165">
        <f>'L5'!AD31</f>
        <v>0</v>
      </c>
      <c r="V61" s="165">
        <f>'L5'!AE31</f>
        <v>0</v>
      </c>
      <c r="W61" s="165">
        <f>'L5'!AF31</f>
        <v>0</v>
      </c>
      <c r="X61" s="165">
        <f>'L5'!AG31</f>
        <v>192.23076923076923</v>
      </c>
      <c r="Y61" s="165">
        <f>'L5'!AH31</f>
        <v>192.23076923076923</v>
      </c>
      <c r="Z61" s="165"/>
      <c r="AA61" s="165"/>
      <c r="AB61" s="165">
        <f>'L5'!AL31</f>
        <v>10</v>
      </c>
      <c r="AC61" s="165">
        <f>'L5'!AR31</f>
        <v>14.134615384615383</v>
      </c>
      <c r="AD61" s="165">
        <f>'L5'!AX31</f>
        <v>216.36538461538461</v>
      </c>
      <c r="AE61" s="163">
        <f>'L5'!BE31</f>
        <v>0</v>
      </c>
      <c r="AF61" s="166">
        <f>'L5'!BH31</f>
        <v>32</v>
      </c>
      <c r="AG61" s="166">
        <f>'L5'!BW31</f>
        <v>40.354000000000006</v>
      </c>
      <c r="AH61" s="166">
        <f>'L5'!BX31</f>
        <v>12.75</v>
      </c>
      <c r="AI61" s="166">
        <f>'L5'!BY31</f>
        <v>0</v>
      </c>
      <c r="AJ61" s="166">
        <f>'L5'!BV31</f>
        <v>0</v>
      </c>
      <c r="AK61" s="166">
        <f>'L5'!BZ31</f>
        <v>90.23</v>
      </c>
      <c r="AL61" s="166">
        <f>'L5'!CA31</f>
        <v>0</v>
      </c>
      <c r="AM61" s="166">
        <f>'L5'!CB31</f>
        <v>5.83</v>
      </c>
      <c r="AN61" s="166">
        <f>'L5'!CC31</f>
        <v>1</v>
      </c>
      <c r="AO61" s="166">
        <f>'L5'!CD31</f>
        <v>204.41</v>
      </c>
      <c r="AP61" s="161">
        <f>'L5'!CE31</f>
        <v>204</v>
      </c>
      <c r="AQ61" s="167">
        <f>'L5'!CF31</f>
        <v>1600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220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'L5'!A32</f>
        <v>21</v>
      </c>
      <c r="B64" s="161" t="str">
        <f>'L5'!B32</f>
        <v>ID1799</v>
      </c>
      <c r="C64" s="187" t="str">
        <f>'L5'!D32</f>
        <v>យ៉ែម ស៊ីថា</v>
      </c>
      <c r="D64" s="162">
        <f>'L5'!H32</f>
        <v>45352</v>
      </c>
      <c r="E64" s="163">
        <f>'L5'!I32</f>
        <v>204</v>
      </c>
      <c r="F64" s="163">
        <f>'L5'!J32</f>
        <v>26</v>
      </c>
      <c r="G64" s="161">
        <f>'L5'!K32</f>
        <v>0</v>
      </c>
      <c r="H64" s="161">
        <f>'L5'!L32</f>
        <v>0</v>
      </c>
      <c r="I64" s="161">
        <f>'L5'!M32</f>
        <v>0</v>
      </c>
      <c r="J64" s="161">
        <f>'L5'!N32</f>
        <v>26</v>
      </c>
      <c r="K64" s="161">
        <f>'L5'!P32</f>
        <v>0</v>
      </c>
      <c r="L64" s="161">
        <f>'L5'!Q32</f>
        <v>0</v>
      </c>
      <c r="M64" s="161">
        <f>'L5'!R32</f>
        <v>0</v>
      </c>
      <c r="N64" s="161">
        <f>'L5'!S32</f>
        <v>0</v>
      </c>
      <c r="O64" s="164">
        <f>'L5'!T32</f>
        <v>0</v>
      </c>
      <c r="P64" s="164">
        <f>'L5'!U32</f>
        <v>0</v>
      </c>
      <c r="Q64" s="165">
        <f>'L5'!W32</f>
        <v>0</v>
      </c>
      <c r="R64" s="165">
        <f>'L5'!X32</f>
        <v>0</v>
      </c>
      <c r="S64" s="165">
        <f>'L5'!AB32</f>
        <v>0</v>
      </c>
      <c r="T64" s="165">
        <f>'L5'!AC32</f>
        <v>0</v>
      </c>
      <c r="U64" s="165">
        <f>'L5'!AD32</f>
        <v>0</v>
      </c>
      <c r="V64" s="165">
        <f>'L5'!AE32</f>
        <v>0</v>
      </c>
      <c r="W64" s="165">
        <f>'L5'!AF32</f>
        <v>0</v>
      </c>
      <c r="X64" s="165">
        <f>'L5'!AG32</f>
        <v>204</v>
      </c>
      <c r="Y64" s="165">
        <f>'L5'!AH32</f>
        <v>204</v>
      </c>
      <c r="Z64" s="165"/>
      <c r="AA64" s="165"/>
      <c r="AB64" s="165">
        <f>'L5'!AL32</f>
        <v>10</v>
      </c>
      <c r="AC64" s="165">
        <f>'L5'!AR32</f>
        <v>14.999999999999998</v>
      </c>
      <c r="AD64" s="165">
        <f>'L5'!AX32</f>
        <v>229</v>
      </c>
      <c r="AE64" s="163">
        <f>'L5'!BE32</f>
        <v>0</v>
      </c>
      <c r="AF64" s="166">
        <f>'L5'!BH32</f>
        <v>32</v>
      </c>
      <c r="AG64" s="166">
        <f>'L5'!BW32</f>
        <v>40.576999999999998</v>
      </c>
      <c r="AH64" s="166">
        <f>'L5'!BX32</f>
        <v>13.5</v>
      </c>
      <c r="AI64" s="166">
        <f>'L5'!BY32</f>
        <v>0</v>
      </c>
      <c r="AJ64" s="166">
        <f>'L5'!BV32</f>
        <v>0</v>
      </c>
      <c r="AK64" s="166">
        <f>'L5'!BZ32</f>
        <v>102</v>
      </c>
      <c r="AL64" s="166">
        <f>'L5'!CA32</f>
        <v>0</v>
      </c>
      <c r="AM64" s="166">
        <f>'L5'!CB32</f>
        <v>5.83</v>
      </c>
      <c r="AN64" s="166">
        <f>'L5'!CC32</f>
        <v>1</v>
      </c>
      <c r="AO64" s="166">
        <f>'L5'!CD32</f>
        <v>206.25</v>
      </c>
      <c r="AP64" s="161">
        <f>'L5'!CE32</f>
        <v>206</v>
      </c>
      <c r="AQ64" s="167">
        <f>'L5'!CF32</f>
        <v>1000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220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'L5'!A33</f>
        <v>22</v>
      </c>
      <c r="B67" s="161" t="str">
        <f>'L5'!B33</f>
        <v>ID1800</v>
      </c>
      <c r="C67" s="187" t="str">
        <f>'L5'!D33</f>
        <v>ប៉ាន់ សុខសាន្ត</v>
      </c>
      <c r="D67" s="162">
        <f>'L5'!H33</f>
        <v>45352</v>
      </c>
      <c r="E67" s="163">
        <f>'L5'!I33</f>
        <v>204</v>
      </c>
      <c r="F67" s="163">
        <f>'L5'!J33</f>
        <v>26</v>
      </c>
      <c r="G67" s="161">
        <f>'L5'!K33</f>
        <v>0</v>
      </c>
      <c r="H67" s="161">
        <f>'L5'!L33</f>
        <v>0</v>
      </c>
      <c r="I67" s="161">
        <f>'L5'!M33</f>
        <v>0</v>
      </c>
      <c r="J67" s="161">
        <f>'L5'!N33</f>
        <v>26</v>
      </c>
      <c r="K67" s="161">
        <f>'L5'!P33</f>
        <v>0</v>
      </c>
      <c r="L67" s="161">
        <f>'L5'!Q33</f>
        <v>0</v>
      </c>
      <c r="M67" s="161">
        <f>'L5'!R33</f>
        <v>0</v>
      </c>
      <c r="N67" s="161">
        <f>'L5'!S33</f>
        <v>0</v>
      </c>
      <c r="O67" s="164">
        <f>'L5'!T33</f>
        <v>0</v>
      </c>
      <c r="P67" s="164">
        <f>'L5'!U33</f>
        <v>0</v>
      </c>
      <c r="Q67" s="165">
        <f>'L5'!W33</f>
        <v>0</v>
      </c>
      <c r="R67" s="165">
        <f>'L5'!X33</f>
        <v>0</v>
      </c>
      <c r="S67" s="165">
        <f>'L5'!AB33</f>
        <v>0</v>
      </c>
      <c r="T67" s="165">
        <f>'L5'!AC33</f>
        <v>0</v>
      </c>
      <c r="U67" s="165">
        <f>'L5'!AD33</f>
        <v>0</v>
      </c>
      <c r="V67" s="165">
        <f>'L5'!AE33</f>
        <v>0</v>
      </c>
      <c r="W67" s="165">
        <f>'L5'!AF33</f>
        <v>0</v>
      </c>
      <c r="X67" s="165">
        <f>'L5'!AG33</f>
        <v>204</v>
      </c>
      <c r="Y67" s="165">
        <f>'L5'!AH33</f>
        <v>204</v>
      </c>
      <c r="Z67" s="165"/>
      <c r="AA67" s="165"/>
      <c r="AB67" s="165">
        <f>'L5'!AL33</f>
        <v>10</v>
      </c>
      <c r="AC67" s="165">
        <f>'L5'!AR33</f>
        <v>14.999999999999998</v>
      </c>
      <c r="AD67" s="165">
        <f>'L5'!AX33</f>
        <v>229</v>
      </c>
      <c r="AE67" s="163">
        <f>'L5'!BE33</f>
        <v>0</v>
      </c>
      <c r="AF67" s="166">
        <f>'L5'!BH33</f>
        <v>32</v>
      </c>
      <c r="AG67" s="166">
        <f>'L5'!BW33</f>
        <v>40.523000000000003</v>
      </c>
      <c r="AH67" s="166">
        <f>'L5'!BX33</f>
        <v>13.5</v>
      </c>
      <c r="AI67" s="166">
        <f>'L5'!BY33</f>
        <v>0</v>
      </c>
      <c r="AJ67" s="166">
        <f>'L5'!BV33</f>
        <v>0</v>
      </c>
      <c r="AK67" s="166">
        <f>'L5'!BZ33</f>
        <v>102</v>
      </c>
      <c r="AL67" s="166">
        <f>'L5'!CA33</f>
        <v>0</v>
      </c>
      <c r="AM67" s="166">
        <f>'L5'!CB33</f>
        <v>5.83</v>
      </c>
      <c r="AN67" s="166">
        <f>'L5'!CC33</f>
        <v>1</v>
      </c>
      <c r="AO67" s="166">
        <f>'L5'!CD33</f>
        <v>206.19</v>
      </c>
      <c r="AP67" s="161">
        <f>'L5'!CE33</f>
        <v>206</v>
      </c>
      <c r="AQ67" s="167">
        <f>'L5'!CF33</f>
        <v>800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220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'L5'!A34</f>
        <v>23</v>
      </c>
      <c r="B70" s="161" t="str">
        <f>'L5'!B34</f>
        <v>ID1801</v>
      </c>
      <c r="C70" s="187" t="str">
        <f>'L5'!D34</f>
        <v>ឈួម កុសល់</v>
      </c>
      <c r="D70" s="162">
        <f>'L5'!H34</f>
        <v>45352</v>
      </c>
      <c r="E70" s="163">
        <f>'L5'!I34</f>
        <v>204</v>
      </c>
      <c r="F70" s="163">
        <f>'L5'!J34</f>
        <v>26</v>
      </c>
      <c r="G70" s="161">
        <f>'L5'!K34</f>
        <v>0</v>
      </c>
      <c r="H70" s="161">
        <f>'L5'!L34</f>
        <v>0</v>
      </c>
      <c r="I70" s="161">
        <f>'L5'!M34</f>
        <v>0</v>
      </c>
      <c r="J70" s="161">
        <f>'L5'!N34</f>
        <v>26</v>
      </c>
      <c r="K70" s="161">
        <f>'L5'!P34</f>
        <v>0</v>
      </c>
      <c r="L70" s="161">
        <f>'L5'!Q34</f>
        <v>0</v>
      </c>
      <c r="M70" s="161">
        <f>'L5'!R34</f>
        <v>0</v>
      </c>
      <c r="N70" s="161">
        <f>'L5'!S34</f>
        <v>0</v>
      </c>
      <c r="O70" s="164">
        <f>'L5'!T34</f>
        <v>0</v>
      </c>
      <c r="P70" s="164">
        <f>'L5'!U34</f>
        <v>0</v>
      </c>
      <c r="Q70" s="165">
        <f>'L5'!W34</f>
        <v>0</v>
      </c>
      <c r="R70" s="165">
        <f>'L5'!X34</f>
        <v>0</v>
      </c>
      <c r="S70" s="165">
        <f>'L5'!AB34</f>
        <v>0</v>
      </c>
      <c r="T70" s="165">
        <f>'L5'!AC34</f>
        <v>0</v>
      </c>
      <c r="U70" s="165">
        <f>'L5'!AD34</f>
        <v>0</v>
      </c>
      <c r="V70" s="165">
        <f>'L5'!AE34</f>
        <v>0</v>
      </c>
      <c r="W70" s="165">
        <f>'L5'!AF34</f>
        <v>0</v>
      </c>
      <c r="X70" s="165">
        <f>'L5'!AG34</f>
        <v>204</v>
      </c>
      <c r="Y70" s="165">
        <f>'L5'!AH34</f>
        <v>204</v>
      </c>
      <c r="Z70" s="165"/>
      <c r="AA70" s="165"/>
      <c r="AB70" s="165">
        <f>'L5'!AL34</f>
        <v>10</v>
      </c>
      <c r="AC70" s="165">
        <f>'L5'!AR34</f>
        <v>14.999999999999998</v>
      </c>
      <c r="AD70" s="165">
        <f>'L5'!AX34</f>
        <v>229</v>
      </c>
      <c r="AE70" s="163">
        <f>'L5'!BE34</f>
        <v>0</v>
      </c>
      <c r="AF70" s="166">
        <f>'L5'!BH34</f>
        <v>24</v>
      </c>
      <c r="AG70" s="166">
        <f>'L5'!BW34</f>
        <v>39.573000000000008</v>
      </c>
      <c r="AH70" s="166">
        <f>'L5'!BX34</f>
        <v>13.5</v>
      </c>
      <c r="AI70" s="166">
        <f>'L5'!BY34</f>
        <v>0</v>
      </c>
      <c r="AJ70" s="166">
        <f>'L5'!BV34</f>
        <v>0</v>
      </c>
      <c r="AK70" s="166">
        <f>'L5'!BZ34</f>
        <v>102</v>
      </c>
      <c r="AL70" s="166">
        <f>'L5'!CA34</f>
        <v>0</v>
      </c>
      <c r="AM70" s="166">
        <f>'L5'!CB34</f>
        <v>5.83</v>
      </c>
      <c r="AN70" s="166">
        <f>'L5'!CC34</f>
        <v>1</v>
      </c>
      <c r="AO70" s="166">
        <f>'L5'!CD34</f>
        <v>197.24</v>
      </c>
      <c r="AP70" s="161">
        <f>'L5'!CE34</f>
        <v>197</v>
      </c>
      <c r="AQ70" s="167">
        <f>'L5'!CF34</f>
        <v>1000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220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'L5'!A35</f>
        <v>24</v>
      </c>
      <c r="B73" s="161" t="str">
        <f>'L5'!B35</f>
        <v>ID1802</v>
      </c>
      <c r="C73" s="187" t="str">
        <f>'L5'!D35</f>
        <v>ហ៊ុយ ចាន់រ៉េត</v>
      </c>
      <c r="D73" s="162">
        <f>'L5'!H35</f>
        <v>45352</v>
      </c>
      <c r="E73" s="163">
        <f>'L5'!I35</f>
        <v>204</v>
      </c>
      <c r="F73" s="163">
        <f>'L5'!J35</f>
        <v>26</v>
      </c>
      <c r="G73" s="161">
        <f>'L5'!K35</f>
        <v>1</v>
      </c>
      <c r="H73" s="161">
        <f>'L5'!L35</f>
        <v>0</v>
      </c>
      <c r="I73" s="161">
        <f>'L5'!M35</f>
        <v>0</v>
      </c>
      <c r="J73" s="161">
        <f>'L5'!N35</f>
        <v>25</v>
      </c>
      <c r="K73" s="161">
        <f>'L5'!P35</f>
        <v>0</v>
      </c>
      <c r="L73" s="161">
        <f>'L5'!Q35</f>
        <v>0</v>
      </c>
      <c r="M73" s="161">
        <f>'L5'!R35</f>
        <v>0</v>
      </c>
      <c r="N73" s="161">
        <f>'L5'!S35</f>
        <v>0</v>
      </c>
      <c r="O73" s="164">
        <f>'L5'!T35</f>
        <v>0</v>
      </c>
      <c r="P73" s="164">
        <f>'L5'!U35</f>
        <v>0</v>
      </c>
      <c r="Q73" s="165">
        <f>'L5'!W35</f>
        <v>0</v>
      </c>
      <c r="R73" s="165">
        <f>'L5'!X35</f>
        <v>0</v>
      </c>
      <c r="S73" s="165">
        <f>'L5'!AB35</f>
        <v>0</v>
      </c>
      <c r="T73" s="165">
        <f>'L5'!AC35</f>
        <v>0</v>
      </c>
      <c r="U73" s="165">
        <f>'L5'!AD35</f>
        <v>0</v>
      </c>
      <c r="V73" s="165">
        <f>'L5'!AE35</f>
        <v>0</v>
      </c>
      <c r="W73" s="165">
        <f>'L5'!AF35</f>
        <v>0</v>
      </c>
      <c r="X73" s="165">
        <f>'L5'!AG35</f>
        <v>196.15384615384613</v>
      </c>
      <c r="Y73" s="165">
        <f>'L5'!AH35</f>
        <v>196.15384615384613</v>
      </c>
      <c r="Z73" s="165"/>
      <c r="AA73" s="165"/>
      <c r="AB73" s="165">
        <f>'L5'!AL35</f>
        <v>10</v>
      </c>
      <c r="AC73" s="165">
        <f>'L5'!AR35</f>
        <v>14.423076923076922</v>
      </c>
      <c r="AD73" s="165">
        <f>'L5'!AX35</f>
        <v>220.57692307692307</v>
      </c>
      <c r="AE73" s="163">
        <f>'L5'!BE35</f>
        <v>0</v>
      </c>
      <c r="AF73" s="166">
        <f>'L5'!BH35</f>
        <v>32</v>
      </c>
      <c r="AG73" s="166">
        <f>'L5'!BW35</f>
        <v>39.461500000000001</v>
      </c>
      <c r="AH73" s="166">
        <f>'L5'!BX35</f>
        <v>13</v>
      </c>
      <c r="AI73" s="166">
        <f>'L5'!BY35</f>
        <v>0</v>
      </c>
      <c r="AJ73" s="166">
        <f>'L5'!BV35</f>
        <v>0</v>
      </c>
      <c r="AK73" s="166">
        <f>'L5'!BZ35</f>
        <v>94.15</v>
      </c>
      <c r="AL73" s="166">
        <f>'L5'!CA35</f>
        <v>0</v>
      </c>
      <c r="AM73" s="166">
        <f>'L5'!CB35</f>
        <v>5.83</v>
      </c>
      <c r="AN73" s="166">
        <f>'L5'!CC35</f>
        <v>1</v>
      </c>
      <c r="AO73" s="166">
        <f>'L5'!CD35</f>
        <v>204.06</v>
      </c>
      <c r="AP73" s="161">
        <f>'L5'!CE35</f>
        <v>204</v>
      </c>
      <c r="AQ73" s="167">
        <f>'L5'!CF35</f>
        <v>200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220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'L5'!A36</f>
        <v>25</v>
      </c>
      <c r="B76" s="161" t="str">
        <f>'L5'!B36</f>
        <v>ID1813</v>
      </c>
      <c r="C76" s="187" t="str">
        <f>'L5'!D36</f>
        <v>ឃឿន ផៃលីន</v>
      </c>
      <c r="D76" s="162">
        <f>'L5'!H36</f>
        <v>45363</v>
      </c>
      <c r="E76" s="163">
        <f>'L5'!I36</f>
        <v>204</v>
      </c>
      <c r="F76" s="163">
        <f>'L5'!J36</f>
        <v>26</v>
      </c>
      <c r="G76" s="161">
        <f>'L5'!K36</f>
        <v>0</v>
      </c>
      <c r="H76" s="161">
        <f>'L5'!L36</f>
        <v>0</v>
      </c>
      <c r="I76" s="161">
        <f>'L5'!M36</f>
        <v>0</v>
      </c>
      <c r="J76" s="161">
        <f>'L5'!N36</f>
        <v>26</v>
      </c>
      <c r="K76" s="161">
        <f>'L5'!P36</f>
        <v>0</v>
      </c>
      <c r="L76" s="161">
        <f>'L5'!Q36</f>
        <v>0</v>
      </c>
      <c r="M76" s="161">
        <f>'L5'!R36</f>
        <v>0</v>
      </c>
      <c r="N76" s="161">
        <f>'L5'!S36</f>
        <v>0</v>
      </c>
      <c r="O76" s="164">
        <f>'L5'!T36</f>
        <v>0</v>
      </c>
      <c r="P76" s="164">
        <f>'L5'!U36</f>
        <v>0</v>
      </c>
      <c r="Q76" s="165">
        <f>'L5'!W36</f>
        <v>0</v>
      </c>
      <c r="R76" s="165">
        <f>'L5'!X36</f>
        <v>0</v>
      </c>
      <c r="S76" s="165">
        <f>'L5'!AB36</f>
        <v>0</v>
      </c>
      <c r="T76" s="165">
        <f>'L5'!AC36</f>
        <v>0</v>
      </c>
      <c r="U76" s="165">
        <f>'L5'!AD36</f>
        <v>0</v>
      </c>
      <c r="V76" s="165">
        <f>'L5'!AE36</f>
        <v>0</v>
      </c>
      <c r="W76" s="165">
        <f>'L5'!AF36</f>
        <v>0</v>
      </c>
      <c r="X76" s="165">
        <f>'L5'!AG36</f>
        <v>204</v>
      </c>
      <c r="Y76" s="165">
        <f>'L5'!AH36</f>
        <v>204</v>
      </c>
      <c r="Z76" s="165"/>
      <c r="AA76" s="165"/>
      <c r="AB76" s="165">
        <f>'L5'!AL36</f>
        <v>10</v>
      </c>
      <c r="AC76" s="165">
        <f>'L5'!AR36</f>
        <v>14.999999999999998</v>
      </c>
      <c r="AD76" s="165">
        <f>'L5'!AX36</f>
        <v>229</v>
      </c>
      <c r="AE76" s="163">
        <f>'L5'!BE36</f>
        <v>0</v>
      </c>
      <c r="AF76" s="166">
        <f>'L5'!BH36</f>
        <v>0</v>
      </c>
      <c r="AG76" s="166">
        <f>'L5'!BW36</f>
        <v>0</v>
      </c>
      <c r="AH76" s="166">
        <f>'L5'!BX36</f>
        <v>13.5</v>
      </c>
      <c r="AI76" s="166">
        <f>'L5'!BY36</f>
        <v>0</v>
      </c>
      <c r="AJ76" s="166">
        <f>'L5'!BV36</f>
        <v>0</v>
      </c>
      <c r="AK76" s="166">
        <f>'L5'!BZ36</f>
        <v>102</v>
      </c>
      <c r="AL76" s="166">
        <f>'L5'!CA36</f>
        <v>0</v>
      </c>
      <c r="AM76" s="166">
        <f>'L5'!CB36</f>
        <v>4.8499999999999996</v>
      </c>
      <c r="AN76" s="166">
        <f>'L5'!CC36</f>
        <v>1</v>
      </c>
      <c r="AO76" s="166">
        <f>'L5'!CD36</f>
        <v>134.65</v>
      </c>
      <c r="AP76" s="161">
        <f>'L5'!CE36</f>
        <v>134</v>
      </c>
      <c r="AQ76" s="167">
        <f>'L5'!CF36</f>
        <v>2600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220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'L5'!A37</f>
        <v>26</v>
      </c>
      <c r="B79" s="161" t="str">
        <f>'L5'!B37</f>
        <v>ID1814</v>
      </c>
      <c r="C79" s="187" t="str">
        <f>'L5'!D37</f>
        <v>លី គឹមសៀង</v>
      </c>
      <c r="D79" s="162">
        <f>'L5'!H37</f>
        <v>45363</v>
      </c>
      <c r="E79" s="163">
        <f>'L5'!I37</f>
        <v>204</v>
      </c>
      <c r="F79" s="163">
        <f>'L5'!J37</f>
        <v>26</v>
      </c>
      <c r="G79" s="161">
        <f>'L5'!K37</f>
        <v>1</v>
      </c>
      <c r="H79" s="161">
        <f>'L5'!L37</f>
        <v>0</v>
      </c>
      <c r="I79" s="161">
        <f>'L5'!M37</f>
        <v>0</v>
      </c>
      <c r="J79" s="161">
        <f>'L5'!N37</f>
        <v>25</v>
      </c>
      <c r="K79" s="161">
        <f>'L5'!P37</f>
        <v>0</v>
      </c>
      <c r="L79" s="161">
        <f>'L5'!Q37</f>
        <v>0</v>
      </c>
      <c r="M79" s="161">
        <f>'L5'!R37</f>
        <v>0</v>
      </c>
      <c r="N79" s="161">
        <f>'L5'!S37</f>
        <v>0</v>
      </c>
      <c r="O79" s="164">
        <f>'L5'!T37</f>
        <v>0</v>
      </c>
      <c r="P79" s="164">
        <f>'L5'!U37</f>
        <v>0</v>
      </c>
      <c r="Q79" s="165">
        <f>'L5'!W37</f>
        <v>0</v>
      </c>
      <c r="R79" s="165">
        <f>'L5'!X37</f>
        <v>0</v>
      </c>
      <c r="S79" s="165">
        <f>'L5'!AB37</f>
        <v>0</v>
      </c>
      <c r="T79" s="165">
        <f>'L5'!AC37</f>
        <v>0</v>
      </c>
      <c r="U79" s="165">
        <f>'L5'!AD37</f>
        <v>0</v>
      </c>
      <c r="V79" s="165">
        <f>'L5'!AE37</f>
        <v>0</v>
      </c>
      <c r="W79" s="165">
        <f>'L5'!AF37</f>
        <v>0</v>
      </c>
      <c r="X79" s="165">
        <f>'L5'!AG37</f>
        <v>196.15384615384613</v>
      </c>
      <c r="Y79" s="165">
        <f>'L5'!AH37</f>
        <v>196.15384615384613</v>
      </c>
      <c r="Z79" s="165"/>
      <c r="AA79" s="165"/>
      <c r="AB79" s="165">
        <f>'L5'!AL37</f>
        <v>10</v>
      </c>
      <c r="AC79" s="165">
        <f>'L5'!AR37</f>
        <v>14.423076923076922</v>
      </c>
      <c r="AD79" s="165">
        <f>'L5'!AX37</f>
        <v>220.57692307692307</v>
      </c>
      <c r="AE79" s="163">
        <f>'L5'!BE37</f>
        <v>0</v>
      </c>
      <c r="AF79" s="166">
        <f>'L5'!BH37</f>
        <v>0</v>
      </c>
      <c r="AG79" s="166">
        <f>'L5'!BW37</f>
        <v>0</v>
      </c>
      <c r="AH79" s="166">
        <f>'L5'!BX37</f>
        <v>13</v>
      </c>
      <c r="AI79" s="166">
        <f>'L5'!BY37</f>
        <v>0</v>
      </c>
      <c r="AJ79" s="166">
        <f>'L5'!BV37</f>
        <v>0</v>
      </c>
      <c r="AK79" s="166">
        <f>'L5'!BZ37</f>
        <v>102</v>
      </c>
      <c r="AL79" s="166">
        <f>'L5'!CA37</f>
        <v>0</v>
      </c>
      <c r="AM79" s="166">
        <f>'L5'!CB37</f>
        <v>4.67</v>
      </c>
      <c r="AN79" s="166">
        <f>'L5'!CC37</f>
        <v>1</v>
      </c>
      <c r="AO79" s="166">
        <f>'L5'!CD37</f>
        <v>125.91</v>
      </c>
      <c r="AP79" s="161">
        <f>'L5'!CE37</f>
        <v>125</v>
      </c>
      <c r="AQ79" s="167">
        <f>'L5'!CF37</f>
        <v>3600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220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'L5'!A38</f>
        <v>27</v>
      </c>
      <c r="B82" s="161" t="str">
        <f>'L5'!B38</f>
        <v>ID1818</v>
      </c>
      <c r="C82" s="187" t="str">
        <f>'L5'!D38</f>
        <v>សៅ ផានិត</v>
      </c>
      <c r="D82" s="162">
        <f>'L5'!H38</f>
        <v>45407</v>
      </c>
      <c r="E82" s="163">
        <f>'L5'!I38</f>
        <v>202</v>
      </c>
      <c r="F82" s="163">
        <f>'L5'!J38</f>
        <v>26</v>
      </c>
      <c r="G82" s="161">
        <f>'L5'!K38</f>
        <v>0</v>
      </c>
      <c r="H82" s="161">
        <f>'L5'!L38</f>
        <v>0</v>
      </c>
      <c r="I82" s="161">
        <f>'L5'!M38</f>
        <v>0</v>
      </c>
      <c r="J82" s="161">
        <f>'L5'!N38</f>
        <v>26</v>
      </c>
      <c r="K82" s="161">
        <f>'L5'!P38</f>
        <v>0</v>
      </c>
      <c r="L82" s="161">
        <f>'L5'!Q38</f>
        <v>0</v>
      </c>
      <c r="M82" s="161">
        <f>'L5'!R38</f>
        <v>0</v>
      </c>
      <c r="N82" s="161">
        <f>'L5'!S38</f>
        <v>0</v>
      </c>
      <c r="O82" s="164">
        <f>'L5'!T38</f>
        <v>0</v>
      </c>
      <c r="P82" s="164">
        <f>'L5'!U38</f>
        <v>0</v>
      </c>
      <c r="Q82" s="165">
        <f>'L5'!W38</f>
        <v>0</v>
      </c>
      <c r="R82" s="165">
        <f>'L5'!X38</f>
        <v>0</v>
      </c>
      <c r="S82" s="165">
        <f>'L5'!AB38</f>
        <v>0</v>
      </c>
      <c r="T82" s="165">
        <f>'L5'!AC38</f>
        <v>0</v>
      </c>
      <c r="U82" s="165">
        <f>'L5'!AD38</f>
        <v>0</v>
      </c>
      <c r="V82" s="165">
        <f>'L5'!AE38</f>
        <v>0</v>
      </c>
      <c r="W82" s="165">
        <f>'L5'!AF38</f>
        <v>0</v>
      </c>
      <c r="X82" s="165">
        <f>'L5'!AG38</f>
        <v>202</v>
      </c>
      <c r="Y82" s="165">
        <f>'L5'!AH38</f>
        <v>202</v>
      </c>
      <c r="Z82" s="165"/>
      <c r="AA82" s="165"/>
      <c r="AB82" s="165">
        <f>'L5'!AL38</f>
        <v>10</v>
      </c>
      <c r="AC82" s="165">
        <f>'L5'!AR38</f>
        <v>14.999999999999998</v>
      </c>
      <c r="AD82" s="165">
        <f>'L5'!AX38</f>
        <v>227</v>
      </c>
      <c r="AE82" s="163">
        <f>'L5'!BE38</f>
        <v>0</v>
      </c>
      <c r="AF82" s="166">
        <f>'L5'!BH38</f>
        <v>0</v>
      </c>
      <c r="AG82" s="166">
        <f>'L5'!BW38</f>
        <v>0</v>
      </c>
      <c r="AH82" s="166">
        <f>'L5'!BX38</f>
        <v>13.5</v>
      </c>
      <c r="AI82" s="166">
        <f>'L5'!BY38</f>
        <v>0</v>
      </c>
      <c r="AJ82" s="166">
        <f>'L5'!BV38</f>
        <v>0</v>
      </c>
      <c r="AK82" s="166">
        <f>'L5'!BZ38</f>
        <v>101</v>
      </c>
      <c r="AL82" s="166">
        <f>'L5'!CA38</f>
        <v>0</v>
      </c>
      <c r="AM82" s="166">
        <f>'L5'!CB38</f>
        <v>4.8099999999999996</v>
      </c>
      <c r="AN82" s="166">
        <f>'L5'!CC38</f>
        <v>1</v>
      </c>
      <c r="AO82" s="166">
        <f>'L5'!CD38</f>
        <v>133.69</v>
      </c>
      <c r="AP82" s="161">
        <f>'L5'!CE38</f>
        <v>133</v>
      </c>
      <c r="AQ82" s="167">
        <f>'L5'!CF38</f>
        <v>2800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220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'L5'!A39</f>
        <v>28</v>
      </c>
      <c r="B85" s="161" t="str">
        <f>'L5'!B39</f>
        <v>ID1819</v>
      </c>
      <c r="C85" s="187" t="str">
        <f>'L5'!D39</f>
        <v>រស្មី ពណ្ណរាយ</v>
      </c>
      <c r="D85" s="162">
        <f>'L5'!H39</f>
        <v>45407</v>
      </c>
      <c r="E85" s="163">
        <f>'L5'!I39</f>
        <v>202</v>
      </c>
      <c r="F85" s="163">
        <f>'L5'!J39</f>
        <v>26</v>
      </c>
      <c r="G85" s="161">
        <f>'L5'!K39</f>
        <v>1</v>
      </c>
      <c r="H85" s="161">
        <f>'L5'!L39</f>
        <v>0</v>
      </c>
      <c r="I85" s="161">
        <f>'L5'!M39</f>
        <v>0</v>
      </c>
      <c r="J85" s="161">
        <f>'L5'!N39</f>
        <v>25</v>
      </c>
      <c r="K85" s="161">
        <f>'L5'!P39</f>
        <v>0</v>
      </c>
      <c r="L85" s="161">
        <f>'L5'!Q39</f>
        <v>0</v>
      </c>
      <c r="M85" s="161">
        <f>'L5'!R39</f>
        <v>0</v>
      </c>
      <c r="N85" s="161">
        <f>'L5'!S39</f>
        <v>0</v>
      </c>
      <c r="O85" s="164">
        <f>'L5'!T39</f>
        <v>0</v>
      </c>
      <c r="P85" s="164">
        <f>'L5'!U39</f>
        <v>0</v>
      </c>
      <c r="Q85" s="165">
        <f>'L5'!W39</f>
        <v>0</v>
      </c>
      <c r="R85" s="165">
        <f>'L5'!X39</f>
        <v>0</v>
      </c>
      <c r="S85" s="165">
        <f>'L5'!AB39</f>
        <v>0</v>
      </c>
      <c r="T85" s="165">
        <f>'L5'!AC39</f>
        <v>0</v>
      </c>
      <c r="U85" s="165">
        <f>'L5'!AD39</f>
        <v>0</v>
      </c>
      <c r="V85" s="165">
        <f>'L5'!AE39</f>
        <v>0</v>
      </c>
      <c r="W85" s="165">
        <f>'L5'!AF39</f>
        <v>0</v>
      </c>
      <c r="X85" s="165">
        <f>'L5'!AG39</f>
        <v>194.23076923076923</v>
      </c>
      <c r="Y85" s="165">
        <f>'L5'!AH39</f>
        <v>194.23076923076923</v>
      </c>
      <c r="Z85" s="165"/>
      <c r="AA85" s="165"/>
      <c r="AB85" s="165">
        <f>'L5'!AL39</f>
        <v>10</v>
      </c>
      <c r="AC85" s="165">
        <f>'L5'!AR39</f>
        <v>14.423076923076922</v>
      </c>
      <c r="AD85" s="165">
        <f>'L5'!AX39</f>
        <v>218.65384615384616</v>
      </c>
      <c r="AE85" s="163">
        <f>'L5'!BE39</f>
        <v>0</v>
      </c>
      <c r="AF85" s="166">
        <f>'L5'!BH39</f>
        <v>0</v>
      </c>
      <c r="AG85" s="166">
        <f>'L5'!BW39</f>
        <v>0</v>
      </c>
      <c r="AH85" s="166">
        <f>'L5'!BX39</f>
        <v>13</v>
      </c>
      <c r="AI85" s="166">
        <f>'L5'!BY39</f>
        <v>0</v>
      </c>
      <c r="AJ85" s="166">
        <f>'L5'!BV39</f>
        <v>0</v>
      </c>
      <c r="AK85" s="166">
        <f>'L5'!BZ39</f>
        <v>97.12</v>
      </c>
      <c r="AL85" s="166">
        <f>'L5'!CA39</f>
        <v>0</v>
      </c>
      <c r="AM85" s="166">
        <f>'L5'!CB39</f>
        <v>4.63</v>
      </c>
      <c r="AN85" s="166">
        <f>'L5'!CC39</f>
        <v>1</v>
      </c>
      <c r="AO85" s="166">
        <f>'L5'!CD39</f>
        <v>128.9</v>
      </c>
      <c r="AP85" s="161">
        <f>'L5'!CE39</f>
        <v>128</v>
      </c>
      <c r="AQ85" s="167">
        <f>'L5'!CF39</f>
        <v>3600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220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'L5'!A40</f>
        <v>29</v>
      </c>
      <c r="B88" s="161" t="str">
        <f>'L5'!B40</f>
        <v>ID1821</v>
      </c>
      <c r="C88" s="187" t="str">
        <f>'L5'!D40</f>
        <v>ឡុង ផាន់នី</v>
      </c>
      <c r="D88" s="162">
        <f>'L5'!H40</f>
        <v>45412</v>
      </c>
      <c r="E88" s="163">
        <f>'L5'!I40</f>
        <v>202</v>
      </c>
      <c r="F88" s="163">
        <f>'L5'!J40</f>
        <v>26</v>
      </c>
      <c r="G88" s="161">
        <f>'L5'!K40</f>
        <v>0</v>
      </c>
      <c r="H88" s="161">
        <f>'L5'!L40</f>
        <v>0</v>
      </c>
      <c r="I88" s="161">
        <f>'L5'!M40</f>
        <v>0</v>
      </c>
      <c r="J88" s="161">
        <f>'L5'!N40</f>
        <v>26</v>
      </c>
      <c r="K88" s="161">
        <f>'L5'!P40</f>
        <v>0</v>
      </c>
      <c r="L88" s="161">
        <f>'L5'!Q40</f>
        <v>0</v>
      </c>
      <c r="M88" s="161">
        <f>'L5'!R40</f>
        <v>0</v>
      </c>
      <c r="N88" s="161">
        <f>'L5'!S40</f>
        <v>0</v>
      </c>
      <c r="O88" s="164">
        <f>'L5'!T40</f>
        <v>0</v>
      </c>
      <c r="P88" s="164">
        <f>'L5'!U40</f>
        <v>0</v>
      </c>
      <c r="Q88" s="165">
        <f>'L5'!W40</f>
        <v>0</v>
      </c>
      <c r="R88" s="165">
        <f>'L5'!X40</f>
        <v>0</v>
      </c>
      <c r="S88" s="165">
        <f>'L5'!AB40</f>
        <v>0</v>
      </c>
      <c r="T88" s="165">
        <f>'L5'!AC40</f>
        <v>0</v>
      </c>
      <c r="U88" s="165">
        <f>'L5'!AD40</f>
        <v>0</v>
      </c>
      <c r="V88" s="165">
        <f>'L5'!AE40</f>
        <v>0</v>
      </c>
      <c r="W88" s="165">
        <f>'L5'!AF40</f>
        <v>0</v>
      </c>
      <c r="X88" s="165">
        <f>'L5'!AG40</f>
        <v>202</v>
      </c>
      <c r="Y88" s="165">
        <f>'L5'!AH40</f>
        <v>202</v>
      </c>
      <c r="Z88" s="165"/>
      <c r="AA88" s="165"/>
      <c r="AB88" s="165">
        <f>'L5'!AL40</f>
        <v>10</v>
      </c>
      <c r="AC88" s="165">
        <f>'L5'!AR40</f>
        <v>14.999999999999998</v>
      </c>
      <c r="AD88" s="165">
        <f>'L5'!AX40</f>
        <v>227</v>
      </c>
      <c r="AE88" s="163">
        <f>'L5'!BE40</f>
        <v>0</v>
      </c>
      <c r="AF88" s="166">
        <f>'L5'!BH40</f>
        <v>0</v>
      </c>
      <c r="AG88" s="166">
        <f>'L5'!BW40</f>
        <v>0</v>
      </c>
      <c r="AH88" s="166">
        <f>'L5'!BX40</f>
        <v>13.5</v>
      </c>
      <c r="AI88" s="166">
        <f>'L5'!BY40</f>
        <v>0</v>
      </c>
      <c r="AJ88" s="166">
        <f>'L5'!BV40</f>
        <v>0</v>
      </c>
      <c r="AK88" s="166">
        <f>'L5'!BZ40</f>
        <v>101</v>
      </c>
      <c r="AL88" s="166">
        <f>'L5'!CA40</f>
        <v>0</v>
      </c>
      <c r="AM88" s="166">
        <f>'L5'!CB40</f>
        <v>4.8099999999999996</v>
      </c>
      <c r="AN88" s="166">
        <f>'L5'!CC40</f>
        <v>1</v>
      </c>
      <c r="AO88" s="166">
        <f>'L5'!CD40</f>
        <v>133.69</v>
      </c>
      <c r="AP88" s="161">
        <f>'L5'!CE40</f>
        <v>133</v>
      </c>
      <c r="AQ88" s="167">
        <f>'L5'!CF40</f>
        <v>2800</v>
      </c>
    </row>
    <row r="89" spans="1:43" s="158" customFormat="1" ht="23.25" customHeight="1">
      <c r="A89" s="333" t="e">
        <f>$AS$1</f>
        <v>#REF!</v>
      </c>
      <c r="B89" s="334"/>
      <c r="C89" s="335" t="s">
        <v>39</v>
      </c>
      <c r="D89" s="335" t="s">
        <v>23</v>
      </c>
      <c r="E89" s="335" t="s">
        <v>15</v>
      </c>
      <c r="F89" s="335" t="s">
        <v>7</v>
      </c>
      <c r="G89" s="335" t="s">
        <v>52</v>
      </c>
      <c r="H89" s="335" t="s">
        <v>8</v>
      </c>
      <c r="I89" s="335" t="s">
        <v>172</v>
      </c>
      <c r="J89" s="335" t="s">
        <v>170</v>
      </c>
      <c r="K89" s="335" t="s">
        <v>50</v>
      </c>
      <c r="L89" s="335" t="s">
        <v>232</v>
      </c>
      <c r="M89" s="335" t="s">
        <v>54</v>
      </c>
      <c r="N89" s="335" t="s">
        <v>43</v>
      </c>
      <c r="O89" s="337" t="s">
        <v>16</v>
      </c>
      <c r="P89" s="338"/>
      <c r="Q89" s="337" t="s">
        <v>17</v>
      </c>
      <c r="R89" s="338"/>
      <c r="S89" s="335" t="s">
        <v>171</v>
      </c>
      <c r="T89" s="335" t="s">
        <v>50</v>
      </c>
      <c r="U89" s="335" t="s">
        <v>232</v>
      </c>
      <c r="V89" s="335" t="str">
        <f>M89</f>
        <v>ច្បាប់ឈឺ</v>
      </c>
      <c r="W89" s="335" t="s">
        <v>77</v>
      </c>
      <c r="X89" s="335" t="s">
        <v>18</v>
      </c>
      <c r="Y89" s="335" t="s">
        <v>139</v>
      </c>
      <c r="Z89" s="339" t="s">
        <v>140</v>
      </c>
      <c r="AA89" s="339" t="s">
        <v>141</v>
      </c>
      <c r="AB89" s="335" t="s">
        <v>30</v>
      </c>
      <c r="AC89" s="335" t="s">
        <v>83</v>
      </c>
      <c r="AD89" s="335" t="s">
        <v>78</v>
      </c>
      <c r="AE89" s="335" t="s">
        <v>48</v>
      </c>
      <c r="AF89" s="335" t="s">
        <v>58</v>
      </c>
      <c r="AG89" s="331" t="s">
        <v>198</v>
      </c>
      <c r="AH89" s="331" t="s">
        <v>248</v>
      </c>
      <c r="AI89" s="331" t="s">
        <v>249</v>
      </c>
      <c r="AJ89" s="335" t="s">
        <v>152</v>
      </c>
      <c r="AK89" s="335" t="s">
        <v>245</v>
      </c>
      <c r="AL89" s="335" t="s">
        <v>199</v>
      </c>
      <c r="AM89" s="335" t="s">
        <v>160</v>
      </c>
      <c r="AN89" s="335" t="s">
        <v>25</v>
      </c>
      <c r="AO89" s="335" t="s">
        <v>79</v>
      </c>
      <c r="AP89" s="337" t="s">
        <v>130</v>
      </c>
      <c r="AQ89" s="338"/>
    </row>
    <row r="90" spans="1:43" s="158" customFormat="1" ht="36.75" customHeight="1">
      <c r="A90" s="214" t="s">
        <v>220</v>
      </c>
      <c r="B90" s="214" t="s">
        <v>14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159" t="s">
        <v>41</v>
      </c>
      <c r="P90" s="159" t="s">
        <v>42</v>
      </c>
      <c r="Q90" s="159" t="s">
        <v>41</v>
      </c>
      <c r="R90" s="159" t="s">
        <v>42</v>
      </c>
      <c r="S90" s="336"/>
      <c r="T90" s="336"/>
      <c r="U90" s="336"/>
      <c r="V90" s="336"/>
      <c r="W90" s="336"/>
      <c r="X90" s="336"/>
      <c r="Y90" s="336"/>
      <c r="Z90" s="340"/>
      <c r="AA90" s="340"/>
      <c r="AB90" s="336"/>
      <c r="AC90" s="336"/>
      <c r="AD90" s="336"/>
      <c r="AE90" s="336"/>
      <c r="AF90" s="336"/>
      <c r="AG90" s="332"/>
      <c r="AH90" s="332"/>
      <c r="AI90" s="332"/>
      <c r="AJ90" s="336"/>
      <c r="AK90" s="336"/>
      <c r="AL90" s="336"/>
      <c r="AM90" s="336"/>
      <c r="AN90" s="336"/>
      <c r="AO90" s="336"/>
      <c r="AP90" s="160" t="s">
        <v>128</v>
      </c>
      <c r="AQ90" s="160" t="s">
        <v>129</v>
      </c>
    </row>
    <row r="91" spans="1:43" ht="23.25" customHeight="1">
      <c r="A91" s="80">
        <f>'L5'!A41</f>
        <v>30</v>
      </c>
      <c r="B91" s="161" t="str">
        <f>'L5'!B41</f>
        <v>ID1840</v>
      </c>
      <c r="C91" s="187" t="str">
        <f>'L5'!D41</f>
        <v>ញឹម គុន្ធី</v>
      </c>
      <c r="D91" s="162">
        <f>'L5'!H41</f>
        <v>45441</v>
      </c>
      <c r="E91" s="163">
        <f>'L5'!I41</f>
        <v>202</v>
      </c>
      <c r="F91" s="163">
        <f>'L5'!J41</f>
        <v>26</v>
      </c>
      <c r="G91" s="161">
        <f>'L5'!K41</f>
        <v>0</v>
      </c>
      <c r="H91" s="161">
        <f>'L5'!L41</f>
        <v>0</v>
      </c>
      <c r="I91" s="161">
        <f>'L5'!M41</f>
        <v>0</v>
      </c>
      <c r="J91" s="161">
        <f>'L5'!N41</f>
        <v>26</v>
      </c>
      <c r="K91" s="161">
        <f>'L5'!P41</f>
        <v>0</v>
      </c>
      <c r="L91" s="161">
        <f>'L5'!Q41</f>
        <v>0</v>
      </c>
      <c r="M91" s="161">
        <f>'L5'!R41</f>
        <v>0</v>
      </c>
      <c r="N91" s="161">
        <f>'L5'!S41</f>
        <v>0</v>
      </c>
      <c r="O91" s="164">
        <f>'L5'!T41</f>
        <v>0</v>
      </c>
      <c r="P91" s="164">
        <f>'L5'!U41</f>
        <v>0</v>
      </c>
      <c r="Q91" s="165">
        <f>'L5'!W41</f>
        <v>0</v>
      </c>
      <c r="R91" s="165">
        <f>'L5'!X41</f>
        <v>0</v>
      </c>
      <c r="S91" s="165">
        <f>'L5'!AB41</f>
        <v>0</v>
      </c>
      <c r="T91" s="165">
        <f>'L5'!AC41</f>
        <v>0</v>
      </c>
      <c r="U91" s="165">
        <f>'L5'!AD41</f>
        <v>0</v>
      </c>
      <c r="V91" s="165">
        <f>'L5'!AE41</f>
        <v>0</v>
      </c>
      <c r="W91" s="165">
        <f>'L5'!AF41</f>
        <v>0</v>
      </c>
      <c r="X91" s="165">
        <f>'L5'!AG41</f>
        <v>202</v>
      </c>
      <c r="Y91" s="165">
        <f>'L5'!AH41</f>
        <v>202</v>
      </c>
      <c r="Z91" s="165"/>
      <c r="AA91" s="165"/>
      <c r="AB91" s="165">
        <f>'L5'!AL41</f>
        <v>10</v>
      </c>
      <c r="AC91" s="165">
        <f>'L5'!AR41</f>
        <v>14.999999999999998</v>
      </c>
      <c r="AD91" s="165">
        <f>'L5'!AX41</f>
        <v>227</v>
      </c>
      <c r="AE91" s="163">
        <f>'L5'!BE41</f>
        <v>0</v>
      </c>
      <c r="AF91" s="166">
        <f>'L5'!BH41</f>
        <v>0</v>
      </c>
      <c r="AG91" s="166">
        <f>'L5'!BW41</f>
        <v>13.527000000000001</v>
      </c>
      <c r="AH91" s="166">
        <f>'L5'!BX41</f>
        <v>13.5</v>
      </c>
      <c r="AI91" s="166">
        <f>'L5'!BY41</f>
        <v>0</v>
      </c>
      <c r="AJ91" s="166">
        <f>'L5'!BV41</f>
        <v>0</v>
      </c>
      <c r="AK91" s="166">
        <f>'L5'!BZ41</f>
        <v>101</v>
      </c>
      <c r="AL91" s="166">
        <f>'L5'!CA41</f>
        <v>0</v>
      </c>
      <c r="AM91" s="166">
        <f>'L5'!CB41</f>
        <v>5.08</v>
      </c>
      <c r="AN91" s="166">
        <f>'L5'!CC41</f>
        <v>1</v>
      </c>
      <c r="AO91" s="166">
        <f>'L5'!CD41</f>
        <v>146.94999999999999</v>
      </c>
      <c r="AP91" s="161">
        <f>'L5'!CE41</f>
        <v>146</v>
      </c>
      <c r="AQ91" s="167">
        <f>'L5'!CF41</f>
        <v>3800</v>
      </c>
    </row>
    <row r="92" spans="1:43" s="158" customFormat="1" ht="23.25" customHeight="1">
      <c r="A92" s="333" t="e">
        <f>$AS$1</f>
        <v>#REF!</v>
      </c>
      <c r="B92" s="334"/>
      <c r="C92" s="335" t="s">
        <v>39</v>
      </c>
      <c r="D92" s="335" t="s">
        <v>23</v>
      </c>
      <c r="E92" s="335" t="s">
        <v>15</v>
      </c>
      <c r="F92" s="335" t="s">
        <v>7</v>
      </c>
      <c r="G92" s="335" t="s">
        <v>52</v>
      </c>
      <c r="H92" s="335" t="s">
        <v>8</v>
      </c>
      <c r="I92" s="335" t="s">
        <v>172</v>
      </c>
      <c r="J92" s="335" t="s">
        <v>170</v>
      </c>
      <c r="K92" s="335" t="s">
        <v>50</v>
      </c>
      <c r="L92" s="335" t="s">
        <v>232</v>
      </c>
      <c r="M92" s="335" t="s">
        <v>54</v>
      </c>
      <c r="N92" s="335" t="s">
        <v>43</v>
      </c>
      <c r="O92" s="337" t="s">
        <v>16</v>
      </c>
      <c r="P92" s="338"/>
      <c r="Q92" s="337" t="s">
        <v>17</v>
      </c>
      <c r="R92" s="338"/>
      <c r="S92" s="335" t="s">
        <v>171</v>
      </c>
      <c r="T92" s="335" t="s">
        <v>50</v>
      </c>
      <c r="U92" s="335" t="s">
        <v>232</v>
      </c>
      <c r="V92" s="335" t="str">
        <f>M92</f>
        <v>ច្បាប់ឈឺ</v>
      </c>
      <c r="W92" s="335" t="s">
        <v>77</v>
      </c>
      <c r="X92" s="335" t="s">
        <v>18</v>
      </c>
      <c r="Y92" s="335" t="s">
        <v>139</v>
      </c>
      <c r="Z92" s="339" t="s">
        <v>140</v>
      </c>
      <c r="AA92" s="339" t="s">
        <v>141</v>
      </c>
      <c r="AB92" s="335" t="s">
        <v>30</v>
      </c>
      <c r="AC92" s="335" t="s">
        <v>83</v>
      </c>
      <c r="AD92" s="335" t="s">
        <v>78</v>
      </c>
      <c r="AE92" s="335" t="s">
        <v>48</v>
      </c>
      <c r="AF92" s="335" t="s">
        <v>58</v>
      </c>
      <c r="AG92" s="331" t="s">
        <v>198</v>
      </c>
      <c r="AH92" s="331" t="s">
        <v>248</v>
      </c>
      <c r="AI92" s="331" t="s">
        <v>249</v>
      </c>
      <c r="AJ92" s="335" t="s">
        <v>152</v>
      </c>
      <c r="AK92" s="335" t="s">
        <v>245</v>
      </c>
      <c r="AL92" s="335" t="s">
        <v>199</v>
      </c>
      <c r="AM92" s="335" t="s">
        <v>160</v>
      </c>
      <c r="AN92" s="335" t="s">
        <v>25</v>
      </c>
      <c r="AO92" s="335" t="s">
        <v>79</v>
      </c>
      <c r="AP92" s="337" t="s">
        <v>130</v>
      </c>
      <c r="AQ92" s="338"/>
    </row>
    <row r="93" spans="1:43" s="158" customFormat="1" ht="36.75" customHeight="1">
      <c r="A93" s="214" t="s">
        <v>220</v>
      </c>
      <c r="B93" s="214" t="s">
        <v>14</v>
      </c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159" t="s">
        <v>41</v>
      </c>
      <c r="P93" s="159" t="s">
        <v>42</v>
      </c>
      <c r="Q93" s="159" t="s">
        <v>41</v>
      </c>
      <c r="R93" s="159" t="s">
        <v>42</v>
      </c>
      <c r="S93" s="336"/>
      <c r="T93" s="336"/>
      <c r="U93" s="336"/>
      <c r="V93" s="336"/>
      <c r="W93" s="336"/>
      <c r="X93" s="336"/>
      <c r="Y93" s="336"/>
      <c r="Z93" s="340"/>
      <c r="AA93" s="340"/>
      <c r="AB93" s="336"/>
      <c r="AC93" s="336"/>
      <c r="AD93" s="336"/>
      <c r="AE93" s="336"/>
      <c r="AF93" s="336"/>
      <c r="AG93" s="332"/>
      <c r="AH93" s="332"/>
      <c r="AI93" s="332"/>
      <c r="AJ93" s="336"/>
      <c r="AK93" s="336"/>
      <c r="AL93" s="336"/>
      <c r="AM93" s="336"/>
      <c r="AN93" s="336"/>
      <c r="AO93" s="336"/>
      <c r="AP93" s="160" t="s">
        <v>128</v>
      </c>
      <c r="AQ93" s="160" t="s">
        <v>129</v>
      </c>
    </row>
    <row r="94" spans="1:43" ht="23.25" customHeight="1">
      <c r="A94" s="80">
        <f>'L5'!A42</f>
        <v>31</v>
      </c>
      <c r="B94" s="161" t="str">
        <f>'L5'!B42</f>
        <v>ID1842</v>
      </c>
      <c r="C94" s="187" t="str">
        <f>'L5'!D42</f>
        <v>ទុយ សាម៉ុន</v>
      </c>
      <c r="D94" s="162">
        <f>'L5'!H42</f>
        <v>45444</v>
      </c>
      <c r="E94" s="163">
        <f>'L5'!I42</f>
        <v>204</v>
      </c>
      <c r="F94" s="163">
        <f>'L5'!J42</f>
        <v>26</v>
      </c>
      <c r="G94" s="161">
        <f>'L5'!K42</f>
        <v>0</v>
      </c>
      <c r="H94" s="161">
        <f>'L5'!L42</f>
        <v>0</v>
      </c>
      <c r="I94" s="161">
        <f>'L5'!M42</f>
        <v>0</v>
      </c>
      <c r="J94" s="161">
        <f>'L5'!N42</f>
        <v>26</v>
      </c>
      <c r="K94" s="161">
        <f>'L5'!P42</f>
        <v>0</v>
      </c>
      <c r="L94" s="161">
        <f>'L5'!Q42</f>
        <v>0</v>
      </c>
      <c r="M94" s="161">
        <f>'L5'!R42</f>
        <v>0</v>
      </c>
      <c r="N94" s="161">
        <f>'L5'!S42</f>
        <v>0</v>
      </c>
      <c r="O94" s="164">
        <f>'L5'!T42</f>
        <v>0</v>
      </c>
      <c r="P94" s="164">
        <f>'L5'!U42</f>
        <v>0</v>
      </c>
      <c r="Q94" s="165">
        <f>'L5'!W42</f>
        <v>0</v>
      </c>
      <c r="R94" s="165">
        <f>'L5'!X42</f>
        <v>0</v>
      </c>
      <c r="S94" s="165">
        <f>'L5'!AB42</f>
        <v>0</v>
      </c>
      <c r="T94" s="165">
        <f>'L5'!AC42</f>
        <v>0</v>
      </c>
      <c r="U94" s="165">
        <f>'L5'!AD42</f>
        <v>0</v>
      </c>
      <c r="V94" s="165">
        <f>'L5'!AE42</f>
        <v>0</v>
      </c>
      <c r="W94" s="165">
        <f>'L5'!AF42</f>
        <v>0</v>
      </c>
      <c r="X94" s="165">
        <f>'L5'!AG42</f>
        <v>204</v>
      </c>
      <c r="Y94" s="165">
        <f>'L5'!AH42</f>
        <v>204</v>
      </c>
      <c r="Z94" s="165"/>
      <c r="AA94" s="165"/>
      <c r="AB94" s="165">
        <f>'L5'!AL42</f>
        <v>10</v>
      </c>
      <c r="AC94" s="165">
        <f>'L5'!AR42</f>
        <v>14.999999999999998</v>
      </c>
      <c r="AD94" s="165">
        <f>'L5'!AX42</f>
        <v>229</v>
      </c>
      <c r="AE94" s="163">
        <f>'L5'!BE42</f>
        <v>0</v>
      </c>
      <c r="AF94" s="166">
        <f>'L5'!BH42</f>
        <v>32</v>
      </c>
      <c r="AG94" s="166">
        <f>'L5'!BW42</f>
        <v>11.231000000000002</v>
      </c>
      <c r="AH94" s="166">
        <f>'L5'!BX42</f>
        <v>13.5</v>
      </c>
      <c r="AI94" s="166">
        <f>'L5'!BY42</f>
        <v>0</v>
      </c>
      <c r="AJ94" s="166">
        <f>'L5'!BV42</f>
        <v>0</v>
      </c>
      <c r="AK94" s="166">
        <f>'L5'!BZ42</f>
        <v>102</v>
      </c>
      <c r="AL94" s="166">
        <f>'L5'!CA42</f>
        <v>0</v>
      </c>
      <c r="AM94" s="166">
        <f>'L5'!CB42</f>
        <v>5.72</v>
      </c>
      <c r="AN94" s="166">
        <f>'L5'!CC42</f>
        <v>1</v>
      </c>
      <c r="AO94" s="166">
        <f>'L5'!CD42</f>
        <v>177.01</v>
      </c>
      <c r="AP94" s="161">
        <f>'L5'!CE42</f>
        <v>177</v>
      </c>
      <c r="AQ94" s="167">
        <f>'L5'!CF42</f>
        <v>0</v>
      </c>
    </row>
    <row r="95" spans="1:43" s="158" customFormat="1" ht="23.25" customHeight="1">
      <c r="A95" s="333" t="e">
        <f>$AS$1</f>
        <v>#REF!</v>
      </c>
      <c r="B95" s="334"/>
      <c r="C95" s="335" t="s">
        <v>39</v>
      </c>
      <c r="D95" s="335" t="s">
        <v>23</v>
      </c>
      <c r="E95" s="335" t="s">
        <v>15</v>
      </c>
      <c r="F95" s="335" t="s">
        <v>7</v>
      </c>
      <c r="G95" s="335" t="s">
        <v>52</v>
      </c>
      <c r="H95" s="335" t="s">
        <v>8</v>
      </c>
      <c r="I95" s="335" t="s">
        <v>172</v>
      </c>
      <c r="J95" s="335" t="s">
        <v>170</v>
      </c>
      <c r="K95" s="335" t="s">
        <v>50</v>
      </c>
      <c r="L95" s="335" t="s">
        <v>232</v>
      </c>
      <c r="M95" s="335" t="s">
        <v>54</v>
      </c>
      <c r="N95" s="335" t="s">
        <v>43</v>
      </c>
      <c r="O95" s="337" t="s">
        <v>16</v>
      </c>
      <c r="P95" s="338"/>
      <c r="Q95" s="337" t="s">
        <v>17</v>
      </c>
      <c r="R95" s="338"/>
      <c r="S95" s="335" t="s">
        <v>171</v>
      </c>
      <c r="T95" s="335" t="s">
        <v>50</v>
      </c>
      <c r="U95" s="335" t="s">
        <v>232</v>
      </c>
      <c r="V95" s="335" t="str">
        <f>M95</f>
        <v>ច្បាប់ឈឺ</v>
      </c>
      <c r="W95" s="335" t="s">
        <v>77</v>
      </c>
      <c r="X95" s="335" t="s">
        <v>18</v>
      </c>
      <c r="Y95" s="335" t="s">
        <v>139</v>
      </c>
      <c r="Z95" s="339" t="s">
        <v>140</v>
      </c>
      <c r="AA95" s="339" t="s">
        <v>141</v>
      </c>
      <c r="AB95" s="335" t="s">
        <v>30</v>
      </c>
      <c r="AC95" s="335" t="s">
        <v>83</v>
      </c>
      <c r="AD95" s="335" t="s">
        <v>78</v>
      </c>
      <c r="AE95" s="335" t="s">
        <v>48</v>
      </c>
      <c r="AF95" s="335" t="s">
        <v>58</v>
      </c>
      <c r="AG95" s="331" t="s">
        <v>198</v>
      </c>
      <c r="AH95" s="331" t="s">
        <v>248</v>
      </c>
      <c r="AI95" s="331" t="s">
        <v>249</v>
      </c>
      <c r="AJ95" s="335" t="s">
        <v>152</v>
      </c>
      <c r="AK95" s="335" t="s">
        <v>245</v>
      </c>
      <c r="AL95" s="335" t="s">
        <v>199</v>
      </c>
      <c r="AM95" s="335" t="s">
        <v>160</v>
      </c>
      <c r="AN95" s="335" t="s">
        <v>25</v>
      </c>
      <c r="AO95" s="335" t="s">
        <v>79</v>
      </c>
      <c r="AP95" s="337" t="s">
        <v>130</v>
      </c>
      <c r="AQ95" s="338"/>
    </row>
    <row r="96" spans="1:43" s="158" customFormat="1" ht="36.75" customHeight="1">
      <c r="A96" s="214" t="s">
        <v>220</v>
      </c>
      <c r="B96" s="214" t="s">
        <v>14</v>
      </c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159" t="s">
        <v>41</v>
      </c>
      <c r="P96" s="159" t="s">
        <v>42</v>
      </c>
      <c r="Q96" s="159" t="s">
        <v>41</v>
      </c>
      <c r="R96" s="159" t="s">
        <v>42</v>
      </c>
      <c r="S96" s="336"/>
      <c r="T96" s="336"/>
      <c r="U96" s="336"/>
      <c r="V96" s="336"/>
      <c r="W96" s="336"/>
      <c r="X96" s="336"/>
      <c r="Y96" s="336"/>
      <c r="Z96" s="340"/>
      <c r="AA96" s="340"/>
      <c r="AB96" s="336"/>
      <c r="AC96" s="336"/>
      <c r="AD96" s="336"/>
      <c r="AE96" s="336"/>
      <c r="AF96" s="336"/>
      <c r="AG96" s="332"/>
      <c r="AH96" s="332"/>
      <c r="AI96" s="332"/>
      <c r="AJ96" s="336"/>
      <c r="AK96" s="336"/>
      <c r="AL96" s="336"/>
      <c r="AM96" s="336"/>
      <c r="AN96" s="336"/>
      <c r="AO96" s="336"/>
      <c r="AP96" s="160" t="s">
        <v>128</v>
      </c>
      <c r="AQ96" s="160" t="s">
        <v>129</v>
      </c>
    </row>
    <row r="97" spans="1:43" ht="23.25" customHeight="1">
      <c r="A97" s="80">
        <f>'L5'!A43</f>
        <v>32</v>
      </c>
      <c r="B97" s="161" t="str">
        <f>'L5'!B43</f>
        <v>ID1859</v>
      </c>
      <c r="C97" s="187" t="str">
        <f>'L5'!D43</f>
        <v>ភឿន ធី</v>
      </c>
      <c r="D97" s="162">
        <f>'L5'!H43</f>
        <v>45474</v>
      </c>
      <c r="E97" s="163">
        <f>'L5'!I43</f>
        <v>204</v>
      </c>
      <c r="F97" s="163">
        <f>'L5'!J43</f>
        <v>26</v>
      </c>
      <c r="G97" s="161">
        <f>'L5'!K43</f>
        <v>2</v>
      </c>
      <c r="H97" s="161">
        <f>'L5'!L43</f>
        <v>0</v>
      </c>
      <c r="I97" s="161">
        <f>'L5'!M43</f>
        <v>0</v>
      </c>
      <c r="J97" s="161">
        <f>'L5'!N43</f>
        <v>24</v>
      </c>
      <c r="K97" s="161">
        <f>'L5'!P43</f>
        <v>0</v>
      </c>
      <c r="L97" s="161">
        <f>'L5'!Q43</f>
        <v>0</v>
      </c>
      <c r="M97" s="161">
        <f>'L5'!R43</f>
        <v>0</v>
      </c>
      <c r="N97" s="161">
        <f>'L5'!S43</f>
        <v>0</v>
      </c>
      <c r="O97" s="164">
        <f>'L5'!T43</f>
        <v>0</v>
      </c>
      <c r="P97" s="164">
        <f>'L5'!U43</f>
        <v>0</v>
      </c>
      <c r="Q97" s="165">
        <f>'L5'!W43</f>
        <v>0</v>
      </c>
      <c r="R97" s="165">
        <f>'L5'!X43</f>
        <v>0</v>
      </c>
      <c r="S97" s="165">
        <f>'L5'!AB43</f>
        <v>0</v>
      </c>
      <c r="T97" s="165">
        <f>'L5'!AC43</f>
        <v>0</v>
      </c>
      <c r="U97" s="165">
        <f>'L5'!AD43</f>
        <v>0</v>
      </c>
      <c r="V97" s="165">
        <f>'L5'!AE43</f>
        <v>0</v>
      </c>
      <c r="W97" s="165">
        <f>'L5'!AF43</f>
        <v>0</v>
      </c>
      <c r="X97" s="165">
        <f>'L5'!AG43</f>
        <v>188.30769230769229</v>
      </c>
      <c r="Y97" s="165">
        <f>'L5'!AH43</f>
        <v>188.30769230769229</v>
      </c>
      <c r="Z97" s="165"/>
      <c r="AA97" s="165"/>
      <c r="AB97" s="165">
        <f>'L5'!AL43</f>
        <v>10</v>
      </c>
      <c r="AC97" s="165">
        <f>'L5'!AR43</f>
        <v>13.846153846153845</v>
      </c>
      <c r="AD97" s="165">
        <f>'L5'!AX43</f>
        <v>212.15384615384613</v>
      </c>
      <c r="AE97" s="163">
        <f>'L5'!BE43</f>
        <v>0</v>
      </c>
      <c r="AF97" s="166">
        <f>'L5'!BH43</f>
        <v>12</v>
      </c>
      <c r="AG97" s="166">
        <f>'L5'!BW43</f>
        <v>0</v>
      </c>
      <c r="AH97" s="166">
        <f>'L5'!BX43</f>
        <v>12.5</v>
      </c>
      <c r="AI97" s="166">
        <f>'L5'!BY43</f>
        <v>0</v>
      </c>
      <c r="AJ97" s="166">
        <f>'L5'!BV43</f>
        <v>0</v>
      </c>
      <c r="AK97" s="166">
        <f>'L5'!BZ43</f>
        <v>94.15</v>
      </c>
      <c r="AL97" s="166">
        <f>'L5'!CA43</f>
        <v>0</v>
      </c>
      <c r="AM97" s="166">
        <f>'L5'!CB43</f>
        <v>4.7300000000000004</v>
      </c>
      <c r="AN97" s="166">
        <f>'L5'!CC43</f>
        <v>1</v>
      </c>
      <c r="AO97" s="166">
        <f>'L5'!CD43</f>
        <v>136.77000000000001</v>
      </c>
      <c r="AP97" s="161">
        <f>'L5'!CE43</f>
        <v>136</v>
      </c>
      <c r="AQ97" s="167">
        <f>'L5'!CF43</f>
        <v>3100</v>
      </c>
    </row>
    <row r="98" spans="1:43" s="158" customFormat="1" ht="23.25" customHeight="1">
      <c r="A98" s="333" t="e">
        <f>$AS$1</f>
        <v>#REF!</v>
      </c>
      <c r="B98" s="334"/>
      <c r="C98" s="335" t="s">
        <v>39</v>
      </c>
      <c r="D98" s="335" t="s">
        <v>23</v>
      </c>
      <c r="E98" s="335" t="s">
        <v>15</v>
      </c>
      <c r="F98" s="335" t="s">
        <v>7</v>
      </c>
      <c r="G98" s="335" t="s">
        <v>52</v>
      </c>
      <c r="H98" s="335" t="s">
        <v>8</v>
      </c>
      <c r="I98" s="335" t="s">
        <v>172</v>
      </c>
      <c r="J98" s="335" t="s">
        <v>170</v>
      </c>
      <c r="K98" s="335" t="s">
        <v>50</v>
      </c>
      <c r="L98" s="335" t="s">
        <v>232</v>
      </c>
      <c r="M98" s="335" t="s">
        <v>54</v>
      </c>
      <c r="N98" s="335" t="s">
        <v>43</v>
      </c>
      <c r="O98" s="337" t="s">
        <v>16</v>
      </c>
      <c r="P98" s="338"/>
      <c r="Q98" s="337" t="s">
        <v>17</v>
      </c>
      <c r="R98" s="338"/>
      <c r="S98" s="335" t="s">
        <v>171</v>
      </c>
      <c r="T98" s="335" t="s">
        <v>50</v>
      </c>
      <c r="U98" s="335" t="s">
        <v>232</v>
      </c>
      <c r="V98" s="335" t="str">
        <f>M98</f>
        <v>ច្បាប់ឈឺ</v>
      </c>
      <c r="W98" s="335" t="s">
        <v>77</v>
      </c>
      <c r="X98" s="335" t="s">
        <v>18</v>
      </c>
      <c r="Y98" s="335" t="s">
        <v>139</v>
      </c>
      <c r="Z98" s="339" t="s">
        <v>140</v>
      </c>
      <c r="AA98" s="339" t="s">
        <v>141</v>
      </c>
      <c r="AB98" s="335" t="s">
        <v>30</v>
      </c>
      <c r="AC98" s="335" t="s">
        <v>83</v>
      </c>
      <c r="AD98" s="335" t="s">
        <v>78</v>
      </c>
      <c r="AE98" s="335" t="s">
        <v>48</v>
      </c>
      <c r="AF98" s="335" t="s">
        <v>58</v>
      </c>
      <c r="AG98" s="331" t="s">
        <v>198</v>
      </c>
      <c r="AH98" s="331" t="s">
        <v>248</v>
      </c>
      <c r="AI98" s="331" t="s">
        <v>249</v>
      </c>
      <c r="AJ98" s="335" t="s">
        <v>152</v>
      </c>
      <c r="AK98" s="335" t="s">
        <v>245</v>
      </c>
      <c r="AL98" s="335" t="s">
        <v>199</v>
      </c>
      <c r="AM98" s="335" t="s">
        <v>160</v>
      </c>
      <c r="AN98" s="335" t="s">
        <v>25</v>
      </c>
      <c r="AO98" s="335" t="s">
        <v>79</v>
      </c>
      <c r="AP98" s="337" t="s">
        <v>130</v>
      </c>
      <c r="AQ98" s="338"/>
    </row>
    <row r="99" spans="1:43" s="158" customFormat="1" ht="36.75" customHeight="1">
      <c r="A99" s="214" t="s">
        <v>220</v>
      </c>
      <c r="B99" s="214" t="s">
        <v>14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159" t="s">
        <v>41</v>
      </c>
      <c r="P99" s="159" t="s">
        <v>42</v>
      </c>
      <c r="Q99" s="159" t="s">
        <v>41</v>
      </c>
      <c r="R99" s="159" t="s">
        <v>42</v>
      </c>
      <c r="S99" s="336"/>
      <c r="T99" s="336"/>
      <c r="U99" s="336"/>
      <c r="V99" s="336"/>
      <c r="W99" s="336"/>
      <c r="X99" s="336"/>
      <c r="Y99" s="336"/>
      <c r="Z99" s="340"/>
      <c r="AA99" s="340"/>
      <c r="AB99" s="336"/>
      <c r="AC99" s="336"/>
      <c r="AD99" s="336"/>
      <c r="AE99" s="336"/>
      <c r="AF99" s="336"/>
      <c r="AG99" s="332"/>
      <c r="AH99" s="332"/>
      <c r="AI99" s="332"/>
      <c r="AJ99" s="336"/>
      <c r="AK99" s="336"/>
      <c r="AL99" s="336"/>
      <c r="AM99" s="336"/>
      <c r="AN99" s="336"/>
      <c r="AO99" s="336"/>
      <c r="AP99" s="160" t="s">
        <v>128</v>
      </c>
      <c r="AQ99" s="160" t="s">
        <v>129</v>
      </c>
    </row>
    <row r="100" spans="1:43" ht="23.25" customHeight="1">
      <c r="A100" s="80">
        <f>'L5'!A44</f>
        <v>33</v>
      </c>
      <c r="B100" s="161" t="str">
        <f>'L5'!B44</f>
        <v>ID1872</v>
      </c>
      <c r="C100" s="187" t="str">
        <f>'L5'!D44</f>
        <v>អេង កង</v>
      </c>
      <c r="D100" s="162">
        <f>'L5'!H44</f>
        <v>45502</v>
      </c>
      <c r="E100" s="163">
        <f>'L5'!I44</f>
        <v>202</v>
      </c>
      <c r="F100" s="163">
        <f>'L5'!J44</f>
        <v>26</v>
      </c>
      <c r="G100" s="161">
        <f>'L5'!K44</f>
        <v>0</v>
      </c>
      <c r="H100" s="161">
        <f>'L5'!L44</f>
        <v>0</v>
      </c>
      <c r="I100" s="161">
        <f>'L5'!M44</f>
        <v>0</v>
      </c>
      <c r="J100" s="161">
        <f>'L5'!N44</f>
        <v>3</v>
      </c>
      <c r="K100" s="161">
        <f>'L5'!P44</f>
        <v>0</v>
      </c>
      <c r="L100" s="161">
        <f>'L5'!Q44</f>
        <v>0</v>
      </c>
      <c r="M100" s="161">
        <f>'L5'!R44</f>
        <v>0</v>
      </c>
      <c r="N100" s="161">
        <f>'L5'!S44</f>
        <v>0</v>
      </c>
      <c r="O100" s="164">
        <f>'L5'!T44</f>
        <v>0</v>
      </c>
      <c r="P100" s="164">
        <f>'L5'!U44</f>
        <v>0</v>
      </c>
      <c r="Q100" s="165">
        <f>'L5'!W44</f>
        <v>0</v>
      </c>
      <c r="R100" s="165">
        <f>'L5'!X44</f>
        <v>0</v>
      </c>
      <c r="S100" s="165">
        <f>'L5'!AB44</f>
        <v>0</v>
      </c>
      <c r="T100" s="165">
        <f>'L5'!AC44</f>
        <v>0</v>
      </c>
      <c r="U100" s="165">
        <f>'L5'!AD44</f>
        <v>0</v>
      </c>
      <c r="V100" s="165">
        <f>'L5'!AE44</f>
        <v>0</v>
      </c>
      <c r="W100" s="165">
        <f>'L5'!AF44</f>
        <v>0</v>
      </c>
      <c r="X100" s="165">
        <f>'L5'!AG44</f>
        <v>23.307692307692307</v>
      </c>
      <c r="Y100" s="165">
        <f>'L5'!AH44</f>
        <v>23.307692307692307</v>
      </c>
      <c r="Z100" s="165"/>
      <c r="AA100" s="165"/>
      <c r="AB100" s="165">
        <f>'L5'!AL44</f>
        <v>5</v>
      </c>
      <c r="AC100" s="165">
        <f>'L5'!AR44</f>
        <v>1.7307692307692306</v>
      </c>
      <c r="AD100" s="165">
        <f>'L5'!AX44</f>
        <v>30.038461538461537</v>
      </c>
      <c r="AE100" s="163">
        <f>'L5'!BE44</f>
        <v>0</v>
      </c>
      <c r="AF100" s="166">
        <f>'L5'!BH44</f>
        <v>0</v>
      </c>
      <c r="AG100" s="166">
        <f>'L5'!BW44</f>
        <v>0</v>
      </c>
      <c r="AH100" s="166">
        <f>'L5'!BX44</f>
        <v>1.5</v>
      </c>
      <c r="AI100" s="166">
        <f>'L5'!BY44</f>
        <v>0</v>
      </c>
      <c r="AJ100" s="166">
        <f>'L5'!BV44</f>
        <v>0</v>
      </c>
      <c r="AK100" s="166">
        <f>'L5'!BZ44</f>
        <v>0</v>
      </c>
      <c r="AL100" s="166">
        <f>'L5'!CA44</f>
        <v>0</v>
      </c>
      <c r="AM100" s="166">
        <f>'L5'!CB44</f>
        <v>1.94</v>
      </c>
      <c r="AN100" s="166">
        <f>'L5'!CC44</f>
        <v>1</v>
      </c>
      <c r="AO100" s="166">
        <f>'L5'!CD44</f>
        <v>28.6</v>
      </c>
      <c r="AP100" s="161">
        <f>'L5'!CE44</f>
        <v>28</v>
      </c>
      <c r="AQ100" s="167">
        <f>'L5'!CF44</f>
        <v>2400</v>
      </c>
    </row>
    <row r="101" spans="1:43" s="158" customFormat="1" ht="23.25" customHeight="1">
      <c r="A101" s="333" t="e">
        <f>$AS$1</f>
        <v>#REF!</v>
      </c>
      <c r="B101" s="334"/>
      <c r="C101" s="335" t="s">
        <v>39</v>
      </c>
      <c r="D101" s="335" t="s">
        <v>23</v>
      </c>
      <c r="E101" s="335" t="s">
        <v>15</v>
      </c>
      <c r="F101" s="335" t="s">
        <v>7</v>
      </c>
      <c r="G101" s="335" t="s">
        <v>52</v>
      </c>
      <c r="H101" s="335" t="s">
        <v>8</v>
      </c>
      <c r="I101" s="335" t="s">
        <v>172</v>
      </c>
      <c r="J101" s="335" t="s">
        <v>170</v>
      </c>
      <c r="K101" s="335" t="s">
        <v>50</v>
      </c>
      <c r="L101" s="335" t="s">
        <v>232</v>
      </c>
      <c r="M101" s="335" t="s">
        <v>54</v>
      </c>
      <c r="N101" s="335" t="s">
        <v>43</v>
      </c>
      <c r="O101" s="337" t="s">
        <v>16</v>
      </c>
      <c r="P101" s="338"/>
      <c r="Q101" s="337" t="s">
        <v>17</v>
      </c>
      <c r="R101" s="338"/>
      <c r="S101" s="335" t="s">
        <v>171</v>
      </c>
      <c r="T101" s="335" t="s">
        <v>50</v>
      </c>
      <c r="U101" s="335" t="s">
        <v>232</v>
      </c>
      <c r="V101" s="335" t="str">
        <f>M101</f>
        <v>ច្បាប់ឈឺ</v>
      </c>
      <c r="W101" s="335" t="s">
        <v>77</v>
      </c>
      <c r="X101" s="335" t="s">
        <v>18</v>
      </c>
      <c r="Y101" s="335" t="s">
        <v>139</v>
      </c>
      <c r="Z101" s="339" t="s">
        <v>140</v>
      </c>
      <c r="AA101" s="339" t="s">
        <v>141</v>
      </c>
      <c r="AB101" s="335" t="s">
        <v>30</v>
      </c>
      <c r="AC101" s="335" t="s">
        <v>83</v>
      </c>
      <c r="AD101" s="335" t="s">
        <v>78</v>
      </c>
      <c r="AE101" s="335" t="s">
        <v>48</v>
      </c>
      <c r="AF101" s="335" t="s">
        <v>58</v>
      </c>
      <c r="AG101" s="331" t="s">
        <v>198</v>
      </c>
      <c r="AH101" s="331" t="s">
        <v>248</v>
      </c>
      <c r="AI101" s="331" t="s">
        <v>249</v>
      </c>
      <c r="AJ101" s="335" t="s">
        <v>152</v>
      </c>
      <c r="AK101" s="335" t="s">
        <v>245</v>
      </c>
      <c r="AL101" s="335" t="s">
        <v>199</v>
      </c>
      <c r="AM101" s="335" t="s">
        <v>160</v>
      </c>
      <c r="AN101" s="335" t="s">
        <v>25</v>
      </c>
      <c r="AO101" s="335" t="s">
        <v>79</v>
      </c>
      <c r="AP101" s="337" t="s">
        <v>130</v>
      </c>
      <c r="AQ101" s="338"/>
    </row>
    <row r="102" spans="1:43" s="158" customFormat="1" ht="36.75" customHeight="1">
      <c r="A102" s="214" t="s">
        <v>220</v>
      </c>
      <c r="B102" s="214" t="s">
        <v>14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159" t="s">
        <v>41</v>
      </c>
      <c r="P102" s="159" t="s">
        <v>42</v>
      </c>
      <c r="Q102" s="159" t="s">
        <v>41</v>
      </c>
      <c r="R102" s="159" t="s">
        <v>42</v>
      </c>
      <c r="S102" s="336"/>
      <c r="T102" s="336"/>
      <c r="U102" s="336"/>
      <c r="V102" s="336"/>
      <c r="W102" s="336"/>
      <c r="X102" s="336"/>
      <c r="Y102" s="336"/>
      <c r="Z102" s="340"/>
      <c r="AA102" s="340"/>
      <c r="AB102" s="336"/>
      <c r="AC102" s="336"/>
      <c r="AD102" s="336"/>
      <c r="AE102" s="336"/>
      <c r="AF102" s="336"/>
      <c r="AG102" s="332"/>
      <c r="AH102" s="332"/>
      <c r="AI102" s="332"/>
      <c r="AJ102" s="336"/>
      <c r="AK102" s="336"/>
      <c r="AL102" s="336"/>
      <c r="AM102" s="336"/>
      <c r="AN102" s="336"/>
      <c r="AO102" s="336"/>
      <c r="AP102" s="160" t="s">
        <v>128</v>
      </c>
      <c r="AQ102" s="160" t="s">
        <v>129</v>
      </c>
    </row>
    <row r="103" spans="1:43" ht="23.25" customHeight="1">
      <c r="A103" s="80">
        <f>'L5'!A45</f>
        <v>34</v>
      </c>
      <c r="B103" s="161" t="str">
        <f>'L5'!B45</f>
        <v>ID1873</v>
      </c>
      <c r="C103" s="187" t="str">
        <f>'L5'!D45</f>
        <v>ឡុន ស្រីមុំ</v>
      </c>
      <c r="D103" s="162">
        <f>'L5'!H45</f>
        <v>45502</v>
      </c>
      <c r="E103" s="163">
        <f>'L5'!I45</f>
        <v>202</v>
      </c>
      <c r="F103" s="163">
        <f>'L5'!J45</f>
        <v>26</v>
      </c>
      <c r="G103" s="161">
        <f>'L5'!K45</f>
        <v>0</v>
      </c>
      <c r="H103" s="161">
        <f>'L5'!L45</f>
        <v>0</v>
      </c>
      <c r="I103" s="161">
        <f>'L5'!M45</f>
        <v>0</v>
      </c>
      <c r="J103" s="161">
        <f>'L5'!N45</f>
        <v>3</v>
      </c>
      <c r="K103" s="161">
        <f>'L5'!P45</f>
        <v>0</v>
      </c>
      <c r="L103" s="161">
        <f>'L5'!Q45</f>
        <v>0</v>
      </c>
      <c r="M103" s="161">
        <f>'L5'!R45</f>
        <v>0</v>
      </c>
      <c r="N103" s="161">
        <f>'L5'!S45</f>
        <v>0</v>
      </c>
      <c r="O103" s="164">
        <f>'L5'!T45</f>
        <v>0</v>
      </c>
      <c r="P103" s="164">
        <f>'L5'!U45</f>
        <v>0</v>
      </c>
      <c r="Q103" s="165">
        <f>'L5'!W45</f>
        <v>0</v>
      </c>
      <c r="R103" s="165">
        <f>'L5'!X45</f>
        <v>0</v>
      </c>
      <c r="S103" s="165">
        <f>'L5'!AB45</f>
        <v>0</v>
      </c>
      <c r="T103" s="165">
        <f>'L5'!AC45</f>
        <v>0</v>
      </c>
      <c r="U103" s="165">
        <f>'L5'!AD45</f>
        <v>0</v>
      </c>
      <c r="V103" s="165">
        <f>'L5'!AE45</f>
        <v>0</v>
      </c>
      <c r="W103" s="165">
        <f>'L5'!AF45</f>
        <v>0</v>
      </c>
      <c r="X103" s="165">
        <f>'L5'!AG45</f>
        <v>23.307692307692307</v>
      </c>
      <c r="Y103" s="165">
        <f>'L5'!AH45</f>
        <v>23.307692307692307</v>
      </c>
      <c r="Z103" s="165"/>
      <c r="AA103" s="165"/>
      <c r="AB103" s="165">
        <f>'L5'!AL45</f>
        <v>5</v>
      </c>
      <c r="AC103" s="165">
        <f>'L5'!AR45</f>
        <v>1.7307692307692306</v>
      </c>
      <c r="AD103" s="165">
        <f>'L5'!AX45</f>
        <v>30.038461538461537</v>
      </c>
      <c r="AE103" s="163">
        <f>'L5'!BE45</f>
        <v>0</v>
      </c>
      <c r="AF103" s="166">
        <f>'L5'!BH45</f>
        <v>0</v>
      </c>
      <c r="AG103" s="166">
        <f>'L5'!BW45</f>
        <v>0</v>
      </c>
      <c r="AH103" s="166">
        <f>'L5'!BX45</f>
        <v>1.5</v>
      </c>
      <c r="AI103" s="166">
        <f>'L5'!BY45</f>
        <v>0</v>
      </c>
      <c r="AJ103" s="166">
        <f>'L5'!BV45</f>
        <v>0</v>
      </c>
      <c r="AK103" s="166">
        <f>'L5'!BZ45</f>
        <v>0</v>
      </c>
      <c r="AL103" s="166">
        <f>'L5'!CA45</f>
        <v>0</v>
      </c>
      <c r="AM103" s="166">
        <f>'L5'!CB45</f>
        <v>1.94</v>
      </c>
      <c r="AN103" s="166">
        <f>'L5'!CC45</f>
        <v>1</v>
      </c>
      <c r="AO103" s="166">
        <f>'L5'!CD45</f>
        <v>28.6</v>
      </c>
      <c r="AP103" s="161">
        <f>'L5'!CE45</f>
        <v>28</v>
      </c>
      <c r="AQ103" s="167">
        <f>'L5'!CF45</f>
        <v>2400</v>
      </c>
    </row>
  </sheetData>
  <mergeCells count="1327">
    <mergeCell ref="S2:S3"/>
    <mergeCell ref="T2:T3"/>
    <mergeCell ref="U2:U3"/>
    <mergeCell ref="V2:V3"/>
    <mergeCell ref="W2:W3"/>
    <mergeCell ref="X2:X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G2:AG3"/>
    <mergeCell ref="AH2:AH3"/>
    <mergeCell ref="A5:B5"/>
    <mergeCell ref="C5:C6"/>
    <mergeCell ref="D5:D6"/>
    <mergeCell ref="E5:E6"/>
    <mergeCell ref="F5:F6"/>
    <mergeCell ref="G5:G6"/>
    <mergeCell ref="U8:U9"/>
    <mergeCell ref="V8:V9"/>
    <mergeCell ref="I8:I9"/>
    <mergeCell ref="J8:J9"/>
    <mergeCell ref="K8:K9"/>
    <mergeCell ref="L8:L9"/>
    <mergeCell ref="M8:M9"/>
    <mergeCell ref="N8:N9"/>
    <mergeCell ref="AI2:AI3"/>
    <mergeCell ref="AJ2:AJ3"/>
    <mergeCell ref="Y2:Y3"/>
    <mergeCell ref="Z2:Z3"/>
    <mergeCell ref="AA2:AA3"/>
    <mergeCell ref="AB2:AB3"/>
    <mergeCell ref="AC2:AC3"/>
    <mergeCell ref="AD2:AD3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AN5:AN6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O8:P8"/>
    <mergeCell ref="Q8:R8"/>
    <mergeCell ref="S8:S9"/>
    <mergeCell ref="T8:T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X17:X18"/>
    <mergeCell ref="Y17:Y18"/>
    <mergeCell ref="Z17:Z18"/>
    <mergeCell ref="AA17:AA18"/>
    <mergeCell ref="N17:N18"/>
    <mergeCell ref="O17:P17"/>
    <mergeCell ref="Q17:R17"/>
    <mergeCell ref="S17:S18"/>
    <mergeCell ref="T17:T18"/>
    <mergeCell ref="U17:U18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U20:U21"/>
    <mergeCell ref="V20:V21"/>
    <mergeCell ref="I20:I21"/>
    <mergeCell ref="J20:J21"/>
    <mergeCell ref="K20:K21"/>
    <mergeCell ref="L20:L21"/>
    <mergeCell ref="M20:M21"/>
    <mergeCell ref="N20:N21"/>
    <mergeCell ref="AN17:AN18"/>
    <mergeCell ref="AO17:AO18"/>
    <mergeCell ref="AP17:AQ17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O20:P20"/>
    <mergeCell ref="Q20:R20"/>
    <mergeCell ref="S20:S21"/>
    <mergeCell ref="T20:T21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Q23:R23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P23"/>
    <mergeCell ref="S26:S27"/>
    <mergeCell ref="T26:T27"/>
    <mergeCell ref="U26:U27"/>
    <mergeCell ref="V26:V27"/>
    <mergeCell ref="W26:W27"/>
    <mergeCell ref="X26:X27"/>
    <mergeCell ref="K26:K27"/>
    <mergeCell ref="L26:L27"/>
    <mergeCell ref="M26:M27"/>
    <mergeCell ref="N26:N27"/>
    <mergeCell ref="O26:P26"/>
    <mergeCell ref="Q26:R26"/>
    <mergeCell ref="AP23:AQ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X29:X30"/>
    <mergeCell ref="Y29:Y30"/>
    <mergeCell ref="Z29:Z30"/>
    <mergeCell ref="AA29:AA30"/>
    <mergeCell ref="N29:N30"/>
    <mergeCell ref="O29:P29"/>
    <mergeCell ref="Q29:R29"/>
    <mergeCell ref="S29:S30"/>
    <mergeCell ref="T29:T30"/>
    <mergeCell ref="U29:U30"/>
    <mergeCell ref="H29:H30"/>
    <mergeCell ref="I29:I30"/>
    <mergeCell ref="J29:J30"/>
    <mergeCell ref="K29:K30"/>
    <mergeCell ref="L29:L30"/>
    <mergeCell ref="M29:M30"/>
    <mergeCell ref="A29:B29"/>
    <mergeCell ref="C29:C30"/>
    <mergeCell ref="D29:D30"/>
    <mergeCell ref="E29:E30"/>
    <mergeCell ref="F29:F30"/>
    <mergeCell ref="G29:G30"/>
    <mergeCell ref="U32:U33"/>
    <mergeCell ref="V32:V33"/>
    <mergeCell ref="I32:I33"/>
    <mergeCell ref="J32:J33"/>
    <mergeCell ref="K32:K33"/>
    <mergeCell ref="L32:L33"/>
    <mergeCell ref="M32:M33"/>
    <mergeCell ref="N32:N33"/>
    <mergeCell ref="AN29:AN30"/>
    <mergeCell ref="AO29:AO30"/>
    <mergeCell ref="AP29:AQ29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O32:P32"/>
    <mergeCell ref="Q32:R32"/>
    <mergeCell ref="S32:S33"/>
    <mergeCell ref="T32:T33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Q35:R35"/>
    <mergeCell ref="S35:S36"/>
    <mergeCell ref="T35:T36"/>
    <mergeCell ref="U35:U36"/>
    <mergeCell ref="V35:V36"/>
    <mergeCell ref="W35:W36"/>
    <mergeCell ref="J35:J36"/>
    <mergeCell ref="K35:K36"/>
    <mergeCell ref="L35:L36"/>
    <mergeCell ref="M35:M36"/>
    <mergeCell ref="N35:N36"/>
    <mergeCell ref="O35:P35"/>
    <mergeCell ref="S38:S39"/>
    <mergeCell ref="T38:T39"/>
    <mergeCell ref="U38:U39"/>
    <mergeCell ref="V38:V39"/>
    <mergeCell ref="W38:W39"/>
    <mergeCell ref="X38:X39"/>
    <mergeCell ref="K38:K39"/>
    <mergeCell ref="L38:L39"/>
    <mergeCell ref="M38:M39"/>
    <mergeCell ref="N38:N39"/>
    <mergeCell ref="O38:P38"/>
    <mergeCell ref="Q38:R38"/>
    <mergeCell ref="AP35:AQ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X41:X42"/>
    <mergeCell ref="Y41:Y42"/>
    <mergeCell ref="Z41:Z42"/>
    <mergeCell ref="AA41:AA42"/>
    <mergeCell ref="N41:N42"/>
    <mergeCell ref="O41:P41"/>
    <mergeCell ref="Q41:R41"/>
    <mergeCell ref="S41:S42"/>
    <mergeCell ref="T41:T42"/>
    <mergeCell ref="U41:U42"/>
    <mergeCell ref="H41:H42"/>
    <mergeCell ref="I41:I42"/>
    <mergeCell ref="J41:J42"/>
    <mergeCell ref="K41:K42"/>
    <mergeCell ref="L41:L42"/>
    <mergeCell ref="M41:M42"/>
    <mergeCell ref="A41:B41"/>
    <mergeCell ref="C41:C42"/>
    <mergeCell ref="D41:D42"/>
    <mergeCell ref="E41:E42"/>
    <mergeCell ref="F41:F42"/>
    <mergeCell ref="G41:G42"/>
    <mergeCell ref="U44:U45"/>
    <mergeCell ref="V44:V45"/>
    <mergeCell ref="I44:I45"/>
    <mergeCell ref="J44:J45"/>
    <mergeCell ref="K44:K45"/>
    <mergeCell ref="L44:L45"/>
    <mergeCell ref="M44:M45"/>
    <mergeCell ref="N44:N45"/>
    <mergeCell ref="AN41:AN42"/>
    <mergeCell ref="AO41:AO42"/>
    <mergeCell ref="AP41:AQ41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AO44:AO45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O44:P44"/>
    <mergeCell ref="Q44:R44"/>
    <mergeCell ref="S44:S45"/>
    <mergeCell ref="T44:T45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Q47:R47"/>
    <mergeCell ref="S47:S48"/>
    <mergeCell ref="T47:T48"/>
    <mergeCell ref="U47:U48"/>
    <mergeCell ref="V47:V48"/>
    <mergeCell ref="W47:W48"/>
    <mergeCell ref="J47:J48"/>
    <mergeCell ref="K47:K48"/>
    <mergeCell ref="L47:L48"/>
    <mergeCell ref="M47:M48"/>
    <mergeCell ref="N47:N48"/>
    <mergeCell ref="O47:P47"/>
    <mergeCell ref="S50:S51"/>
    <mergeCell ref="T50:T51"/>
    <mergeCell ref="U50:U51"/>
    <mergeCell ref="V50:V51"/>
    <mergeCell ref="W50:W51"/>
    <mergeCell ref="X50:X51"/>
    <mergeCell ref="K50:K51"/>
    <mergeCell ref="L50:L51"/>
    <mergeCell ref="M50:M51"/>
    <mergeCell ref="N50:N51"/>
    <mergeCell ref="O50:P50"/>
    <mergeCell ref="Q50:R50"/>
    <mergeCell ref="AP47:AQ47"/>
    <mergeCell ref="A50:B50"/>
    <mergeCell ref="C50:C51"/>
    <mergeCell ref="D50:D51"/>
    <mergeCell ref="E50:E51"/>
    <mergeCell ref="F50:F51"/>
    <mergeCell ref="G50:G51"/>
    <mergeCell ref="H50:H51"/>
    <mergeCell ref="I50:I51"/>
    <mergeCell ref="J50:J51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K50:AK51"/>
    <mergeCell ref="AL50:AL51"/>
    <mergeCell ref="AM50:AM51"/>
    <mergeCell ref="AN50:AN51"/>
    <mergeCell ref="AO50:AO51"/>
    <mergeCell ref="AP50:AQ50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X53:X54"/>
    <mergeCell ref="Y53:Y54"/>
    <mergeCell ref="Z53:Z54"/>
    <mergeCell ref="AA53:AA54"/>
    <mergeCell ref="N53:N54"/>
    <mergeCell ref="O53:P53"/>
    <mergeCell ref="Q53:R53"/>
    <mergeCell ref="S53:S54"/>
    <mergeCell ref="T53:T54"/>
    <mergeCell ref="U53:U54"/>
    <mergeCell ref="H53:H54"/>
    <mergeCell ref="I53:I54"/>
    <mergeCell ref="J53:J54"/>
    <mergeCell ref="K53:K54"/>
    <mergeCell ref="L53:L54"/>
    <mergeCell ref="M53:M54"/>
    <mergeCell ref="A53:B53"/>
    <mergeCell ref="C53:C54"/>
    <mergeCell ref="D53:D54"/>
    <mergeCell ref="E53:E54"/>
    <mergeCell ref="F53:F54"/>
    <mergeCell ref="G53:G54"/>
    <mergeCell ref="U56:U57"/>
    <mergeCell ref="V56:V57"/>
    <mergeCell ref="I56:I57"/>
    <mergeCell ref="J56:J57"/>
    <mergeCell ref="K56:K57"/>
    <mergeCell ref="L56:L57"/>
    <mergeCell ref="M56:M57"/>
    <mergeCell ref="N56:N57"/>
    <mergeCell ref="AN53:AN54"/>
    <mergeCell ref="AO53:AO54"/>
    <mergeCell ref="AP53:AQ53"/>
    <mergeCell ref="A56:B56"/>
    <mergeCell ref="C56:C57"/>
    <mergeCell ref="D56:D57"/>
    <mergeCell ref="E56:E57"/>
    <mergeCell ref="F56:F57"/>
    <mergeCell ref="G56:G57"/>
    <mergeCell ref="H56:H57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AO56:AO57"/>
    <mergeCell ref="AP56:AQ56"/>
    <mergeCell ref="A59:B59"/>
    <mergeCell ref="C59:C60"/>
    <mergeCell ref="D59:D60"/>
    <mergeCell ref="E59:E60"/>
    <mergeCell ref="F59:F60"/>
    <mergeCell ref="G59:G60"/>
    <mergeCell ref="H59:H60"/>
    <mergeCell ref="I59:I60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O56:P56"/>
    <mergeCell ref="Q56:R56"/>
    <mergeCell ref="S56:S57"/>
    <mergeCell ref="T56:T57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Q59:R59"/>
    <mergeCell ref="S59:S60"/>
    <mergeCell ref="T59:T60"/>
    <mergeCell ref="U59:U60"/>
    <mergeCell ref="V59:V60"/>
    <mergeCell ref="W59:W60"/>
    <mergeCell ref="J59:J60"/>
    <mergeCell ref="K59:K60"/>
    <mergeCell ref="L59:L60"/>
    <mergeCell ref="M59:M60"/>
    <mergeCell ref="N59:N60"/>
    <mergeCell ref="O59:P59"/>
    <mergeCell ref="S62:S63"/>
    <mergeCell ref="T62:T63"/>
    <mergeCell ref="U62:U63"/>
    <mergeCell ref="V62:V63"/>
    <mergeCell ref="W62:W63"/>
    <mergeCell ref="X62:X63"/>
    <mergeCell ref="K62:K63"/>
    <mergeCell ref="L62:L63"/>
    <mergeCell ref="M62:M63"/>
    <mergeCell ref="N62:N63"/>
    <mergeCell ref="O62:P62"/>
    <mergeCell ref="Q62:R62"/>
    <mergeCell ref="AP59:AQ59"/>
    <mergeCell ref="A62:B62"/>
    <mergeCell ref="C62:C63"/>
    <mergeCell ref="D62:D63"/>
    <mergeCell ref="E62:E63"/>
    <mergeCell ref="F62:F63"/>
    <mergeCell ref="G62:G63"/>
    <mergeCell ref="H62:H63"/>
    <mergeCell ref="I62:I63"/>
    <mergeCell ref="J62:J63"/>
    <mergeCell ref="AJ59:AJ60"/>
    <mergeCell ref="AK59:AK60"/>
    <mergeCell ref="AL59:AL60"/>
    <mergeCell ref="AM59:AM60"/>
    <mergeCell ref="AN59:AN60"/>
    <mergeCell ref="AO59:AO60"/>
    <mergeCell ref="AD59:AD60"/>
    <mergeCell ref="AE59:AE60"/>
    <mergeCell ref="AF59:AF60"/>
    <mergeCell ref="AG59:AG60"/>
    <mergeCell ref="AK62:AK63"/>
    <mergeCell ref="AL62:AL63"/>
    <mergeCell ref="AM62:AM63"/>
    <mergeCell ref="AN62:AN63"/>
    <mergeCell ref="AO62:AO63"/>
    <mergeCell ref="AP62:AQ62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X65:X66"/>
    <mergeCell ref="Y65:Y66"/>
    <mergeCell ref="Z65:Z66"/>
    <mergeCell ref="AA65:AA66"/>
    <mergeCell ref="N65:N66"/>
    <mergeCell ref="O65:P65"/>
    <mergeCell ref="Q65:R65"/>
    <mergeCell ref="S65:S66"/>
    <mergeCell ref="T65:T66"/>
    <mergeCell ref="U65:U66"/>
    <mergeCell ref="H65:H66"/>
    <mergeCell ref="I65:I66"/>
    <mergeCell ref="J65:J66"/>
    <mergeCell ref="K65:K66"/>
    <mergeCell ref="L65:L66"/>
    <mergeCell ref="M65:M66"/>
    <mergeCell ref="A65:B65"/>
    <mergeCell ref="C65:C66"/>
    <mergeCell ref="D65:D66"/>
    <mergeCell ref="E65:E66"/>
    <mergeCell ref="F65:F66"/>
    <mergeCell ref="G65:G66"/>
    <mergeCell ref="U68:U69"/>
    <mergeCell ref="V68:V69"/>
    <mergeCell ref="I68:I69"/>
    <mergeCell ref="J68:J69"/>
    <mergeCell ref="K68:K69"/>
    <mergeCell ref="L68:L69"/>
    <mergeCell ref="M68:M69"/>
    <mergeCell ref="N68:N69"/>
    <mergeCell ref="AN65:AN66"/>
    <mergeCell ref="AO65:AO66"/>
    <mergeCell ref="AP65:AQ65"/>
    <mergeCell ref="A68:B68"/>
    <mergeCell ref="C68:C69"/>
    <mergeCell ref="D68:D69"/>
    <mergeCell ref="E68:E69"/>
    <mergeCell ref="F68:F69"/>
    <mergeCell ref="G68:G69"/>
    <mergeCell ref="H68:H69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AO68:AO69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O68:P68"/>
    <mergeCell ref="Q68:R68"/>
    <mergeCell ref="S68:S69"/>
    <mergeCell ref="T68:T69"/>
    <mergeCell ref="AH71:AH72"/>
    <mergeCell ref="AI71:AI72"/>
    <mergeCell ref="X71:X72"/>
    <mergeCell ref="Y71:Y72"/>
    <mergeCell ref="Z71:Z72"/>
    <mergeCell ref="AA71:AA72"/>
    <mergeCell ref="AB71:AB72"/>
    <mergeCell ref="AC71:AC72"/>
    <mergeCell ref="Q71:R71"/>
    <mergeCell ref="S71:S72"/>
    <mergeCell ref="T71:T72"/>
    <mergeCell ref="U71:U72"/>
    <mergeCell ref="V71:V72"/>
    <mergeCell ref="W71:W72"/>
    <mergeCell ref="J71:J72"/>
    <mergeCell ref="K71:K72"/>
    <mergeCell ref="L71:L72"/>
    <mergeCell ref="M71:M72"/>
    <mergeCell ref="N71:N72"/>
    <mergeCell ref="O71:P71"/>
    <mergeCell ref="S74:S75"/>
    <mergeCell ref="T74:T75"/>
    <mergeCell ref="U74:U75"/>
    <mergeCell ref="V74:V75"/>
    <mergeCell ref="W74:W75"/>
    <mergeCell ref="X74:X75"/>
    <mergeCell ref="K74:K75"/>
    <mergeCell ref="L74:L75"/>
    <mergeCell ref="M74:M75"/>
    <mergeCell ref="N74:N75"/>
    <mergeCell ref="O74:P74"/>
    <mergeCell ref="Q74:R74"/>
    <mergeCell ref="AP71:AQ71"/>
    <mergeCell ref="A74:B74"/>
    <mergeCell ref="C74:C75"/>
    <mergeCell ref="D74:D75"/>
    <mergeCell ref="E74:E75"/>
    <mergeCell ref="F74:F75"/>
    <mergeCell ref="G74:G75"/>
    <mergeCell ref="H74:H75"/>
    <mergeCell ref="I74:I75"/>
    <mergeCell ref="J74:J75"/>
    <mergeCell ref="AJ71:AJ72"/>
    <mergeCell ref="AK71:AK72"/>
    <mergeCell ref="AL71:AL72"/>
    <mergeCell ref="AM71:AM72"/>
    <mergeCell ref="AN71:AN72"/>
    <mergeCell ref="AO71:AO72"/>
    <mergeCell ref="AD71:AD72"/>
    <mergeCell ref="AE71:AE72"/>
    <mergeCell ref="AF71:AF72"/>
    <mergeCell ref="AG71:AG72"/>
    <mergeCell ref="AK74:AK75"/>
    <mergeCell ref="AL74:AL75"/>
    <mergeCell ref="AM74:AM75"/>
    <mergeCell ref="AN74:AN75"/>
    <mergeCell ref="AO74:AO75"/>
    <mergeCell ref="AP74:AQ74"/>
    <mergeCell ref="AE74:AE75"/>
    <mergeCell ref="AF74:AF75"/>
    <mergeCell ref="AG74:AG75"/>
    <mergeCell ref="AH74:AH75"/>
    <mergeCell ref="AI74:AI75"/>
    <mergeCell ref="AJ74:AJ75"/>
    <mergeCell ref="Y74:Y75"/>
    <mergeCell ref="Z74:Z75"/>
    <mergeCell ref="AA74:AA75"/>
    <mergeCell ref="AB74:AB75"/>
    <mergeCell ref="AC74:AC75"/>
    <mergeCell ref="AD74:AD75"/>
    <mergeCell ref="X77:X78"/>
    <mergeCell ref="Y77:Y78"/>
    <mergeCell ref="Z77:Z78"/>
    <mergeCell ref="AA77:AA78"/>
    <mergeCell ref="N77:N78"/>
    <mergeCell ref="O77:P77"/>
    <mergeCell ref="Q77:R77"/>
    <mergeCell ref="S77:S78"/>
    <mergeCell ref="T77:T78"/>
    <mergeCell ref="U77:U78"/>
    <mergeCell ref="H77:H78"/>
    <mergeCell ref="I77:I78"/>
    <mergeCell ref="J77:J78"/>
    <mergeCell ref="K77:K78"/>
    <mergeCell ref="L77:L78"/>
    <mergeCell ref="M77:M78"/>
    <mergeCell ref="A77:B77"/>
    <mergeCell ref="C77:C78"/>
    <mergeCell ref="D77:D78"/>
    <mergeCell ref="E77:E78"/>
    <mergeCell ref="F77:F78"/>
    <mergeCell ref="G77:G78"/>
    <mergeCell ref="U80:U81"/>
    <mergeCell ref="V80:V81"/>
    <mergeCell ref="I80:I81"/>
    <mergeCell ref="J80:J81"/>
    <mergeCell ref="K80:K81"/>
    <mergeCell ref="L80:L81"/>
    <mergeCell ref="M80:M81"/>
    <mergeCell ref="N80:N81"/>
    <mergeCell ref="AN77:AN78"/>
    <mergeCell ref="AO77:AO78"/>
    <mergeCell ref="AP77:AQ77"/>
    <mergeCell ref="A80:B80"/>
    <mergeCell ref="C80:C81"/>
    <mergeCell ref="D80:D81"/>
    <mergeCell ref="E80:E81"/>
    <mergeCell ref="F80:F81"/>
    <mergeCell ref="G80:G81"/>
    <mergeCell ref="H80:H81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AO80:AO81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AI80:AI81"/>
    <mergeCell ref="AJ80:AJ81"/>
    <mergeCell ref="AK80:AK81"/>
    <mergeCell ref="AL80:AL81"/>
    <mergeCell ref="AM80:AM81"/>
    <mergeCell ref="AN80:AN81"/>
    <mergeCell ref="AC80:AC81"/>
    <mergeCell ref="AD80:AD81"/>
    <mergeCell ref="AE80:AE81"/>
    <mergeCell ref="AF80:AF81"/>
    <mergeCell ref="AG80:AG81"/>
    <mergeCell ref="AH80:AH81"/>
    <mergeCell ref="W80:W81"/>
    <mergeCell ref="X80:X81"/>
    <mergeCell ref="Y80:Y81"/>
    <mergeCell ref="Z80:Z81"/>
    <mergeCell ref="AA80:AA81"/>
    <mergeCell ref="AB80:AB81"/>
    <mergeCell ref="O80:P80"/>
    <mergeCell ref="Q80:R80"/>
    <mergeCell ref="S80:S81"/>
    <mergeCell ref="T80:T81"/>
    <mergeCell ref="AH83:AH84"/>
    <mergeCell ref="AI83:AI84"/>
    <mergeCell ref="X83:X84"/>
    <mergeCell ref="Y83:Y84"/>
    <mergeCell ref="Z83:Z84"/>
    <mergeCell ref="AA83:AA84"/>
    <mergeCell ref="AB83:AB84"/>
    <mergeCell ref="AC83:AC84"/>
    <mergeCell ref="Q83:R83"/>
    <mergeCell ref="S83:S84"/>
    <mergeCell ref="T83:T84"/>
    <mergeCell ref="U83:U84"/>
    <mergeCell ref="V83:V84"/>
    <mergeCell ref="W83:W84"/>
    <mergeCell ref="J83:J84"/>
    <mergeCell ref="K83:K84"/>
    <mergeCell ref="L83:L84"/>
    <mergeCell ref="M83:M84"/>
    <mergeCell ref="N83:N84"/>
    <mergeCell ref="O83:P83"/>
    <mergeCell ref="S86:S87"/>
    <mergeCell ref="T86:T87"/>
    <mergeCell ref="U86:U87"/>
    <mergeCell ref="V86:V87"/>
    <mergeCell ref="W86:W87"/>
    <mergeCell ref="X86:X87"/>
    <mergeCell ref="K86:K87"/>
    <mergeCell ref="L86:L87"/>
    <mergeCell ref="M86:M87"/>
    <mergeCell ref="N86:N87"/>
    <mergeCell ref="O86:P86"/>
    <mergeCell ref="Q86:R86"/>
    <mergeCell ref="AP83:AQ83"/>
    <mergeCell ref="A86:B86"/>
    <mergeCell ref="C86:C87"/>
    <mergeCell ref="D86:D87"/>
    <mergeCell ref="E86:E87"/>
    <mergeCell ref="F86:F87"/>
    <mergeCell ref="G86:G87"/>
    <mergeCell ref="H86:H87"/>
    <mergeCell ref="I86:I87"/>
    <mergeCell ref="J86:J87"/>
    <mergeCell ref="AJ83:AJ84"/>
    <mergeCell ref="AK83:AK84"/>
    <mergeCell ref="AL83:AL84"/>
    <mergeCell ref="AM83:AM84"/>
    <mergeCell ref="AN83:AN84"/>
    <mergeCell ref="AO83:AO84"/>
    <mergeCell ref="AD83:AD84"/>
    <mergeCell ref="AE83:AE84"/>
    <mergeCell ref="AF83:AF84"/>
    <mergeCell ref="AG83:AG84"/>
    <mergeCell ref="AK86:AK87"/>
    <mergeCell ref="AL86:AL87"/>
    <mergeCell ref="AM86:AM87"/>
    <mergeCell ref="AN86:AN87"/>
    <mergeCell ref="AO86:AO87"/>
    <mergeCell ref="AP86:AQ86"/>
    <mergeCell ref="AE86:AE87"/>
    <mergeCell ref="AF86:AF87"/>
    <mergeCell ref="AG86:AG87"/>
    <mergeCell ref="AH86:AH87"/>
    <mergeCell ref="AI86:AI87"/>
    <mergeCell ref="AJ86:AJ87"/>
    <mergeCell ref="Y86:Y87"/>
    <mergeCell ref="Z86:Z87"/>
    <mergeCell ref="AA86:AA87"/>
    <mergeCell ref="AB86:AB87"/>
    <mergeCell ref="AC86:AC87"/>
    <mergeCell ref="AD86:AD87"/>
    <mergeCell ref="U89:U90"/>
    <mergeCell ref="V89:V90"/>
    <mergeCell ref="I89:I90"/>
    <mergeCell ref="J89:J90"/>
    <mergeCell ref="K89:K90"/>
    <mergeCell ref="L89:L90"/>
    <mergeCell ref="M89:M90"/>
    <mergeCell ref="N89:N90"/>
    <mergeCell ref="A89:B89"/>
    <mergeCell ref="C89:C90"/>
    <mergeCell ref="D89:D90"/>
    <mergeCell ref="E89:E90"/>
    <mergeCell ref="F89:F90"/>
    <mergeCell ref="G89:G90"/>
    <mergeCell ref="H89:H90"/>
    <mergeCell ref="AO89:AO90"/>
    <mergeCell ref="AP89:AQ89"/>
    <mergeCell ref="A92:B92"/>
    <mergeCell ref="C92:C93"/>
    <mergeCell ref="D92:D93"/>
    <mergeCell ref="E92:E93"/>
    <mergeCell ref="F92:F93"/>
    <mergeCell ref="G92:G93"/>
    <mergeCell ref="H92:H93"/>
    <mergeCell ref="I92:I93"/>
    <mergeCell ref="AI89:AI90"/>
    <mergeCell ref="AJ89:AJ90"/>
    <mergeCell ref="AK89:AK90"/>
    <mergeCell ref="AL89:AL90"/>
    <mergeCell ref="AM89:AM90"/>
    <mergeCell ref="AN89:AN90"/>
    <mergeCell ref="AC89:AC90"/>
    <mergeCell ref="AD89:AD90"/>
    <mergeCell ref="AE89:AE90"/>
    <mergeCell ref="AF89:AF90"/>
    <mergeCell ref="AG89:AG90"/>
    <mergeCell ref="AH89:AH90"/>
    <mergeCell ref="W89:W90"/>
    <mergeCell ref="X89:X90"/>
    <mergeCell ref="Y89:Y90"/>
    <mergeCell ref="Z89:Z90"/>
    <mergeCell ref="AA89:AA90"/>
    <mergeCell ref="AB89:AB90"/>
    <mergeCell ref="O89:P89"/>
    <mergeCell ref="Q89:R89"/>
    <mergeCell ref="S89:S90"/>
    <mergeCell ref="T89:T90"/>
    <mergeCell ref="AH92:AH93"/>
    <mergeCell ref="AI92:AI93"/>
    <mergeCell ref="X92:X93"/>
    <mergeCell ref="Y92:Y93"/>
    <mergeCell ref="Z92:Z93"/>
    <mergeCell ref="AA92:AA93"/>
    <mergeCell ref="AB92:AB93"/>
    <mergeCell ref="AC92:AC93"/>
    <mergeCell ref="Q92:R92"/>
    <mergeCell ref="S92:S93"/>
    <mergeCell ref="T92:T93"/>
    <mergeCell ref="U92:U93"/>
    <mergeCell ref="V92:V93"/>
    <mergeCell ref="W92:W93"/>
    <mergeCell ref="J92:J93"/>
    <mergeCell ref="K92:K93"/>
    <mergeCell ref="L92:L93"/>
    <mergeCell ref="M92:M93"/>
    <mergeCell ref="N92:N93"/>
    <mergeCell ref="O92:P92"/>
    <mergeCell ref="S95:S96"/>
    <mergeCell ref="T95:T96"/>
    <mergeCell ref="U95:U96"/>
    <mergeCell ref="V95:V96"/>
    <mergeCell ref="W95:W96"/>
    <mergeCell ref="X95:X96"/>
    <mergeCell ref="K95:K96"/>
    <mergeCell ref="L95:L96"/>
    <mergeCell ref="M95:M96"/>
    <mergeCell ref="N95:N96"/>
    <mergeCell ref="O95:P95"/>
    <mergeCell ref="Q95:R95"/>
    <mergeCell ref="AP92:AQ92"/>
    <mergeCell ref="A95:B95"/>
    <mergeCell ref="C95:C96"/>
    <mergeCell ref="D95:D96"/>
    <mergeCell ref="E95:E96"/>
    <mergeCell ref="F95:F96"/>
    <mergeCell ref="G95:G96"/>
    <mergeCell ref="H95:H96"/>
    <mergeCell ref="I95:I96"/>
    <mergeCell ref="J95:J96"/>
    <mergeCell ref="AJ92:AJ93"/>
    <mergeCell ref="AK92:AK93"/>
    <mergeCell ref="AL92:AL93"/>
    <mergeCell ref="AM92:AM93"/>
    <mergeCell ref="AN92:AN93"/>
    <mergeCell ref="AO92:AO93"/>
    <mergeCell ref="AD92:AD93"/>
    <mergeCell ref="AE92:AE93"/>
    <mergeCell ref="AF92:AF93"/>
    <mergeCell ref="AG92:AG93"/>
    <mergeCell ref="AK95:AK96"/>
    <mergeCell ref="AL95:AL96"/>
    <mergeCell ref="AM95:AM96"/>
    <mergeCell ref="AN95:AN96"/>
    <mergeCell ref="AO95:AO96"/>
    <mergeCell ref="AP95:AQ95"/>
    <mergeCell ref="AE95:AE96"/>
    <mergeCell ref="AF95:AF96"/>
    <mergeCell ref="AG95:AG96"/>
    <mergeCell ref="AH95:AH96"/>
    <mergeCell ref="AI95:AI96"/>
    <mergeCell ref="AJ95:AJ96"/>
    <mergeCell ref="Y95:Y96"/>
    <mergeCell ref="Z95:Z96"/>
    <mergeCell ref="AA95:AA96"/>
    <mergeCell ref="AB95:AB96"/>
    <mergeCell ref="AC95:AC96"/>
    <mergeCell ref="AD95:AD96"/>
    <mergeCell ref="Z98:Z99"/>
    <mergeCell ref="AA98:AA99"/>
    <mergeCell ref="N98:N99"/>
    <mergeCell ref="O98:P98"/>
    <mergeCell ref="Q98:R98"/>
    <mergeCell ref="S98:S99"/>
    <mergeCell ref="T98:T99"/>
    <mergeCell ref="U98:U99"/>
    <mergeCell ref="H98:H99"/>
    <mergeCell ref="I98:I99"/>
    <mergeCell ref="J98:J99"/>
    <mergeCell ref="K98:K99"/>
    <mergeCell ref="L98:L99"/>
    <mergeCell ref="M98:M99"/>
    <mergeCell ref="A98:B98"/>
    <mergeCell ref="C98:C99"/>
    <mergeCell ref="D98:D99"/>
    <mergeCell ref="E98:E99"/>
    <mergeCell ref="F98:F99"/>
    <mergeCell ref="G98:G99"/>
    <mergeCell ref="I101:I102"/>
    <mergeCell ref="J101:J102"/>
    <mergeCell ref="K101:K102"/>
    <mergeCell ref="L101:L102"/>
    <mergeCell ref="M101:M102"/>
    <mergeCell ref="N101:N102"/>
    <mergeCell ref="AN98:AN99"/>
    <mergeCell ref="AO98:AO99"/>
    <mergeCell ref="AP98:AQ98"/>
    <mergeCell ref="A101:B101"/>
    <mergeCell ref="C101:C102"/>
    <mergeCell ref="D101:D102"/>
    <mergeCell ref="E101:E102"/>
    <mergeCell ref="F101:F102"/>
    <mergeCell ref="G101:G102"/>
    <mergeCell ref="H101:H102"/>
    <mergeCell ref="AH98:AH99"/>
    <mergeCell ref="AI98:AI99"/>
    <mergeCell ref="AJ98:AJ99"/>
    <mergeCell ref="AK98:AK99"/>
    <mergeCell ref="AL98:AL99"/>
    <mergeCell ref="AM98:AM99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X98:X99"/>
    <mergeCell ref="Y98:Y99"/>
    <mergeCell ref="O101:P101"/>
    <mergeCell ref="Q101:R101"/>
    <mergeCell ref="S101:S102"/>
    <mergeCell ref="T101:T102"/>
    <mergeCell ref="AO101:AO102"/>
    <mergeCell ref="AP101:AQ101"/>
    <mergeCell ref="AI101:AI102"/>
    <mergeCell ref="AJ101:AJ102"/>
    <mergeCell ref="AK101:AK102"/>
    <mergeCell ref="AL101:AL102"/>
    <mergeCell ref="AM101:AM102"/>
    <mergeCell ref="AN101:AN102"/>
    <mergeCell ref="AC101:AC102"/>
    <mergeCell ref="AD101:AD102"/>
    <mergeCell ref="AE101:AE102"/>
    <mergeCell ref="AF101:AF102"/>
    <mergeCell ref="AG101:AG102"/>
    <mergeCell ref="AH101:AH102"/>
    <mergeCell ref="W101:W102"/>
    <mergeCell ref="X101:X102"/>
    <mergeCell ref="Y101:Y102"/>
    <mergeCell ref="Z101:Z102"/>
    <mergeCell ref="AA101:AA102"/>
    <mergeCell ref="AB101:AB102"/>
    <mergeCell ref="U101:U102"/>
    <mergeCell ref="V101:V102"/>
  </mergeCells>
  <printOptions horizontalCentered="1"/>
  <pageMargins left="0.25" right="0.25" top="0.33" bottom="0.31" header="0.3" footer="0.3"/>
  <pageSetup paperSize="9" scale="60" orientation="landscape" r:id="rId1"/>
  <rowBreaks count="3" manualBreakCount="3">
    <brk id="31" max="42" man="1"/>
    <brk id="61" max="42" man="1"/>
    <brk id="88" max="4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88"/>
  <sheetViews>
    <sheetView view="pageBreakPreview" topLeftCell="A78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.2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221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'L6'!A12</f>
        <v>1</v>
      </c>
      <c r="B4" s="161" t="str">
        <f>'L6'!B12</f>
        <v>ID1315</v>
      </c>
      <c r="C4" s="187" t="str">
        <f>'L6'!D12</f>
        <v>លីម សុវឿន</v>
      </c>
      <c r="D4" s="162">
        <f>'L6'!H12</f>
        <v>44754</v>
      </c>
      <c r="E4" s="163">
        <f>'L6'!I12</f>
        <v>204</v>
      </c>
      <c r="F4" s="163">
        <f>'L6'!J12</f>
        <v>26</v>
      </c>
      <c r="G4" s="161">
        <f>'L6'!K12</f>
        <v>0.5</v>
      </c>
      <c r="H4" s="161">
        <f>'L6'!L12</f>
        <v>0</v>
      </c>
      <c r="I4" s="161">
        <f>'L6'!M12</f>
        <v>0</v>
      </c>
      <c r="J4" s="161">
        <f>'L6'!N12</f>
        <v>25.5</v>
      </c>
      <c r="K4" s="161">
        <f>'L6'!P12</f>
        <v>0</v>
      </c>
      <c r="L4" s="161">
        <f>'L6'!Q12</f>
        <v>0</v>
      </c>
      <c r="M4" s="161">
        <f>'L6'!R12</f>
        <v>0</v>
      </c>
      <c r="N4" s="161">
        <f>'L6'!S12</f>
        <v>0</v>
      </c>
      <c r="O4" s="164">
        <f>'L6'!T12</f>
        <v>0</v>
      </c>
      <c r="P4" s="164">
        <f>'L6'!U12</f>
        <v>0</v>
      </c>
      <c r="Q4" s="165">
        <f>'L6'!W12</f>
        <v>0</v>
      </c>
      <c r="R4" s="165">
        <f>'L6'!X12</f>
        <v>0</v>
      </c>
      <c r="S4" s="165">
        <f>'L6'!AB12</f>
        <v>0</v>
      </c>
      <c r="T4" s="165">
        <f>'L6'!AC12</f>
        <v>0</v>
      </c>
      <c r="U4" s="165">
        <f>'L6'!AD12</f>
        <v>0</v>
      </c>
      <c r="V4" s="165">
        <f>'L6'!AE12</f>
        <v>0</v>
      </c>
      <c r="W4" s="165">
        <f>'L6'!AF12</f>
        <v>0</v>
      </c>
      <c r="X4" s="165">
        <f>'L6'!AG12</f>
        <v>200.07692307692307</v>
      </c>
      <c r="Y4" s="165">
        <f>'L6'!AH12</f>
        <v>200.07692307692307</v>
      </c>
      <c r="Z4" s="165"/>
      <c r="AA4" s="165"/>
      <c r="AB4" s="165">
        <f>'L6'!AL12</f>
        <v>10</v>
      </c>
      <c r="AC4" s="165">
        <f>'L6'!AR12</f>
        <v>14.71153846153846</v>
      </c>
      <c r="AD4" s="165">
        <f>'L6'!AX12</f>
        <v>224.78846153846152</v>
      </c>
      <c r="AE4" s="163">
        <f>'L6'!BE12</f>
        <v>12</v>
      </c>
      <c r="AF4" s="166">
        <f>'L6'!BH12</f>
        <v>0</v>
      </c>
      <c r="AG4" s="166">
        <f>'L6'!BW12</f>
        <v>33.939000000000007</v>
      </c>
      <c r="AH4" s="166">
        <f>'L6'!BX12</f>
        <v>13.25</v>
      </c>
      <c r="AI4" s="166">
        <f>'L6'!BY12</f>
        <v>0</v>
      </c>
      <c r="AJ4" s="166">
        <f>'L6'!BV12</f>
        <v>0</v>
      </c>
      <c r="AK4" s="166">
        <f>'L6'!BZ12</f>
        <v>98.08</v>
      </c>
      <c r="AL4" s="166">
        <f>'L6'!CA12</f>
        <v>0</v>
      </c>
      <c r="AM4" s="166">
        <f>'L6'!CB12</f>
        <v>5.67</v>
      </c>
      <c r="AN4" s="166">
        <f>'L6'!CC12</f>
        <v>1</v>
      </c>
      <c r="AO4" s="166">
        <f>'L6'!CD12</f>
        <v>179.23</v>
      </c>
      <c r="AP4" s="161">
        <f>'L6'!CE12</f>
        <v>179</v>
      </c>
      <c r="AQ4" s="167">
        <f>'L6'!CF12</f>
        <v>900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221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'L6'!A13</f>
        <v>2</v>
      </c>
      <c r="B7" s="161" t="str">
        <f>'L6'!B13</f>
        <v>ID1370</v>
      </c>
      <c r="C7" s="187" t="str">
        <f>'L6'!D13</f>
        <v>រ៉ា ឆវី</v>
      </c>
      <c r="D7" s="162">
        <f>'L6'!H13</f>
        <v>44774</v>
      </c>
      <c r="E7" s="163">
        <f>'L6'!I13</f>
        <v>204</v>
      </c>
      <c r="F7" s="163">
        <f>'L6'!J13</f>
        <v>26</v>
      </c>
      <c r="G7" s="161">
        <f>'L6'!K13</f>
        <v>0</v>
      </c>
      <c r="H7" s="161">
        <f>'L6'!L13</f>
        <v>0</v>
      </c>
      <c r="I7" s="161">
        <f>'L6'!M13</f>
        <v>0</v>
      </c>
      <c r="J7" s="161">
        <f>'L6'!N13</f>
        <v>26</v>
      </c>
      <c r="K7" s="161">
        <f>'L6'!P13</f>
        <v>0</v>
      </c>
      <c r="L7" s="161">
        <f>'L6'!Q13</f>
        <v>0</v>
      </c>
      <c r="M7" s="161">
        <f>'L6'!R13</f>
        <v>0</v>
      </c>
      <c r="N7" s="161">
        <f>'L6'!S13</f>
        <v>0</v>
      </c>
      <c r="O7" s="164">
        <f>'L6'!T13</f>
        <v>0</v>
      </c>
      <c r="P7" s="164">
        <f>'L6'!U13</f>
        <v>0</v>
      </c>
      <c r="Q7" s="165">
        <f>'L6'!W13</f>
        <v>0</v>
      </c>
      <c r="R7" s="165">
        <f>'L6'!X13</f>
        <v>0</v>
      </c>
      <c r="S7" s="165">
        <f>'L6'!AB13</f>
        <v>0</v>
      </c>
      <c r="T7" s="165">
        <f>'L6'!AC13</f>
        <v>0</v>
      </c>
      <c r="U7" s="165">
        <f>'L6'!AD13</f>
        <v>0</v>
      </c>
      <c r="V7" s="165">
        <f>'L6'!AE13</f>
        <v>0</v>
      </c>
      <c r="W7" s="165">
        <f>'L6'!AF13</f>
        <v>0</v>
      </c>
      <c r="X7" s="165">
        <f>'L6'!AG13</f>
        <v>204</v>
      </c>
      <c r="Y7" s="165">
        <f>'L6'!AH13</f>
        <v>204</v>
      </c>
      <c r="Z7" s="165"/>
      <c r="AA7" s="165"/>
      <c r="AB7" s="165">
        <f>'L6'!AL13</f>
        <v>10</v>
      </c>
      <c r="AC7" s="165">
        <f>'L6'!AR13</f>
        <v>14.999999999999998</v>
      </c>
      <c r="AD7" s="165">
        <f>'L6'!AX13</f>
        <v>229</v>
      </c>
      <c r="AE7" s="163">
        <f>'L6'!BE13</f>
        <v>9</v>
      </c>
      <c r="AF7" s="166">
        <f>'L6'!BH13</f>
        <v>0</v>
      </c>
      <c r="AG7" s="166">
        <f>'L6'!BW13</f>
        <v>37.450000000000003</v>
      </c>
      <c r="AH7" s="166">
        <f>'L6'!BX13</f>
        <v>13.5</v>
      </c>
      <c r="AI7" s="166">
        <f>'L6'!BY13</f>
        <v>0</v>
      </c>
      <c r="AJ7" s="166">
        <f>'L6'!BV13</f>
        <v>0</v>
      </c>
      <c r="AK7" s="166">
        <f>'L6'!BZ13</f>
        <v>102</v>
      </c>
      <c r="AL7" s="166">
        <f>'L6'!CA13</f>
        <v>0</v>
      </c>
      <c r="AM7" s="166">
        <f>'L6'!CB13</f>
        <v>5.77</v>
      </c>
      <c r="AN7" s="166">
        <f>'L6'!CC13</f>
        <v>1</v>
      </c>
      <c r="AO7" s="166">
        <f>'L6'!CD13</f>
        <v>180.18</v>
      </c>
      <c r="AP7" s="161">
        <f>'L6'!CE13</f>
        <v>180</v>
      </c>
      <c r="AQ7" s="167">
        <f>'L6'!CF13</f>
        <v>700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221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'L6'!A14</f>
        <v>3</v>
      </c>
      <c r="B10" s="161" t="str">
        <f>'L6'!B14</f>
        <v>ID1399</v>
      </c>
      <c r="C10" s="187" t="str">
        <f>'L6'!D14</f>
        <v>អម ឆៃយ៉ា</v>
      </c>
      <c r="D10" s="162">
        <f>'L6'!H14</f>
        <v>44783</v>
      </c>
      <c r="E10" s="163">
        <f>'L6'!I14</f>
        <v>204</v>
      </c>
      <c r="F10" s="163">
        <f>'L6'!J14</f>
        <v>26</v>
      </c>
      <c r="G10" s="161">
        <f>'L6'!K14</f>
        <v>6</v>
      </c>
      <c r="H10" s="161">
        <f>'L6'!L14</f>
        <v>0</v>
      </c>
      <c r="I10" s="161">
        <f>'L6'!M14</f>
        <v>0</v>
      </c>
      <c r="J10" s="161">
        <f>'L6'!N14</f>
        <v>20</v>
      </c>
      <c r="K10" s="161">
        <f>'L6'!P14</f>
        <v>0</v>
      </c>
      <c r="L10" s="161">
        <f>'L6'!Q14</f>
        <v>0</v>
      </c>
      <c r="M10" s="161">
        <f>'L6'!R14</f>
        <v>0</v>
      </c>
      <c r="N10" s="161">
        <f>'L6'!S14</f>
        <v>0</v>
      </c>
      <c r="O10" s="164">
        <f>'L6'!T14</f>
        <v>0</v>
      </c>
      <c r="P10" s="164">
        <f>'L6'!U14</f>
        <v>0</v>
      </c>
      <c r="Q10" s="165">
        <f>'L6'!W14</f>
        <v>0</v>
      </c>
      <c r="R10" s="165">
        <f>'L6'!X14</f>
        <v>0</v>
      </c>
      <c r="S10" s="165">
        <f>'L6'!AB14</f>
        <v>0</v>
      </c>
      <c r="T10" s="165">
        <f>'L6'!AC14</f>
        <v>0</v>
      </c>
      <c r="U10" s="165">
        <f>'L6'!AD14</f>
        <v>0</v>
      </c>
      <c r="V10" s="165">
        <f>'L6'!AE14</f>
        <v>0</v>
      </c>
      <c r="W10" s="165">
        <f>'L6'!AF14</f>
        <v>0</v>
      </c>
      <c r="X10" s="165">
        <f>'L6'!AG14</f>
        <v>156.92307692307691</v>
      </c>
      <c r="Y10" s="165">
        <f>'L6'!AH14</f>
        <v>156.92307692307691</v>
      </c>
      <c r="Z10" s="165"/>
      <c r="AA10" s="165"/>
      <c r="AB10" s="165">
        <f>'L6'!AL14</f>
        <v>10</v>
      </c>
      <c r="AC10" s="165">
        <f>'L6'!AR14</f>
        <v>0</v>
      </c>
      <c r="AD10" s="165">
        <f>'L6'!AX14</f>
        <v>166.92307692307691</v>
      </c>
      <c r="AE10" s="163">
        <f>'L6'!BE14</f>
        <v>9</v>
      </c>
      <c r="AF10" s="166">
        <f>'L6'!BH14</f>
        <v>0</v>
      </c>
      <c r="AG10" s="166">
        <f>'L6'!BW14</f>
        <v>0</v>
      </c>
      <c r="AH10" s="166">
        <f>'L6'!BX14</f>
        <v>10.5</v>
      </c>
      <c r="AI10" s="166">
        <f>'L6'!BY14</f>
        <v>0</v>
      </c>
      <c r="AJ10" s="166">
        <f>'L6'!BV14</f>
        <v>0</v>
      </c>
      <c r="AK10" s="166">
        <f>'L6'!BZ14</f>
        <v>102</v>
      </c>
      <c r="AL10" s="166">
        <f>'L6'!CA14</f>
        <v>0</v>
      </c>
      <c r="AM10" s="166">
        <f>'L6'!CB14</f>
        <v>3.72</v>
      </c>
      <c r="AN10" s="166">
        <f>'L6'!CC14</f>
        <v>1</v>
      </c>
      <c r="AO10" s="166">
        <f>'L6'!CD14</f>
        <v>79.7</v>
      </c>
      <c r="AP10" s="161">
        <f>'L6'!CE14</f>
        <v>79</v>
      </c>
      <c r="AQ10" s="167">
        <f>'L6'!CF14</f>
        <v>2800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221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'L6'!A15</f>
        <v>4</v>
      </c>
      <c r="B13" s="161" t="str">
        <f>'L6'!B15</f>
        <v>ID1413</v>
      </c>
      <c r="C13" s="187" t="str">
        <f>'L6'!D15</f>
        <v>ស៊ីម ស្រីតូច</v>
      </c>
      <c r="D13" s="162">
        <f>'L6'!H15</f>
        <v>44789</v>
      </c>
      <c r="E13" s="163">
        <f>'L6'!I15</f>
        <v>204</v>
      </c>
      <c r="F13" s="163">
        <f>'L6'!J15</f>
        <v>26</v>
      </c>
      <c r="G13" s="161">
        <f>'L6'!K15</f>
        <v>0</v>
      </c>
      <c r="H13" s="161">
        <f>'L6'!L15</f>
        <v>0</v>
      </c>
      <c r="I13" s="161">
        <f>'L6'!M15</f>
        <v>0</v>
      </c>
      <c r="J13" s="161">
        <f>'L6'!N15</f>
        <v>26</v>
      </c>
      <c r="K13" s="161">
        <f>'L6'!P15</f>
        <v>0</v>
      </c>
      <c r="L13" s="161">
        <f>'L6'!Q15</f>
        <v>0</v>
      </c>
      <c r="M13" s="161">
        <f>'L6'!R15</f>
        <v>0</v>
      </c>
      <c r="N13" s="161">
        <f>'L6'!S15</f>
        <v>0</v>
      </c>
      <c r="O13" s="164">
        <f>'L6'!T15</f>
        <v>0</v>
      </c>
      <c r="P13" s="164">
        <f>'L6'!U15</f>
        <v>0</v>
      </c>
      <c r="Q13" s="165">
        <f>'L6'!W15</f>
        <v>0</v>
      </c>
      <c r="R13" s="165">
        <f>'L6'!X15</f>
        <v>0</v>
      </c>
      <c r="S13" s="165">
        <f>'L6'!AB15</f>
        <v>0</v>
      </c>
      <c r="T13" s="165">
        <f>'L6'!AC15</f>
        <v>0</v>
      </c>
      <c r="U13" s="165">
        <f>'L6'!AD15</f>
        <v>0</v>
      </c>
      <c r="V13" s="165">
        <f>'L6'!AE15</f>
        <v>0</v>
      </c>
      <c r="W13" s="165">
        <f>'L6'!AF15</f>
        <v>0</v>
      </c>
      <c r="X13" s="165">
        <f>'L6'!AG15</f>
        <v>204</v>
      </c>
      <c r="Y13" s="165">
        <f>'L6'!AH15</f>
        <v>204</v>
      </c>
      <c r="Z13" s="165"/>
      <c r="AA13" s="165"/>
      <c r="AB13" s="165">
        <f>'L6'!AL15</f>
        <v>10</v>
      </c>
      <c r="AC13" s="165">
        <f>'L6'!AR15</f>
        <v>14.999999999999998</v>
      </c>
      <c r="AD13" s="165">
        <f>'L6'!AX15</f>
        <v>229</v>
      </c>
      <c r="AE13" s="163">
        <f>'L6'!BE15</f>
        <v>9</v>
      </c>
      <c r="AF13" s="166">
        <f>'L6'!BH15</f>
        <v>20</v>
      </c>
      <c r="AG13" s="166">
        <f>'L6'!BW15</f>
        <v>0</v>
      </c>
      <c r="AH13" s="166">
        <f>'L6'!BX15</f>
        <v>13.5</v>
      </c>
      <c r="AI13" s="166">
        <f>'L6'!BY15</f>
        <v>0</v>
      </c>
      <c r="AJ13" s="166">
        <f>'L6'!BV15</f>
        <v>0</v>
      </c>
      <c r="AK13" s="166">
        <f>'L6'!BZ15</f>
        <v>102</v>
      </c>
      <c r="AL13" s="166">
        <f>'L6'!CA15</f>
        <v>0</v>
      </c>
      <c r="AM13" s="166">
        <f>'L6'!CB15</f>
        <v>5.57</v>
      </c>
      <c r="AN13" s="166">
        <f>'L6'!CC15</f>
        <v>1</v>
      </c>
      <c r="AO13" s="166">
        <f>'L6'!CD15</f>
        <v>162.93</v>
      </c>
      <c r="AP13" s="161">
        <f>'L6'!CE15</f>
        <v>162</v>
      </c>
      <c r="AQ13" s="167">
        <f>'L6'!CF15</f>
        <v>3700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221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'L6'!A16</f>
        <v>5</v>
      </c>
      <c r="B16" s="161" t="str">
        <f>'L6'!B16</f>
        <v>ID1415</v>
      </c>
      <c r="C16" s="187" t="str">
        <f>'L6'!D16</f>
        <v>រស់ គន្ធា</v>
      </c>
      <c r="D16" s="162">
        <f>'L6'!H16</f>
        <v>44789</v>
      </c>
      <c r="E16" s="163">
        <f>'L6'!I16</f>
        <v>204</v>
      </c>
      <c r="F16" s="163">
        <f>'L6'!J16</f>
        <v>26</v>
      </c>
      <c r="G16" s="161">
        <f>'L6'!K16</f>
        <v>1</v>
      </c>
      <c r="H16" s="161">
        <f>'L6'!L16</f>
        <v>0</v>
      </c>
      <c r="I16" s="161">
        <f>'L6'!M16</f>
        <v>0</v>
      </c>
      <c r="J16" s="161">
        <f>'L6'!N16</f>
        <v>25</v>
      </c>
      <c r="K16" s="161">
        <f>'L6'!P16</f>
        <v>0</v>
      </c>
      <c r="L16" s="161">
        <f>'L6'!Q16</f>
        <v>0</v>
      </c>
      <c r="M16" s="161">
        <f>'L6'!R16</f>
        <v>0</v>
      </c>
      <c r="N16" s="161">
        <f>'L6'!S16</f>
        <v>0</v>
      </c>
      <c r="O16" s="164">
        <f>'L6'!T16</f>
        <v>0</v>
      </c>
      <c r="P16" s="164">
        <f>'L6'!U16</f>
        <v>0</v>
      </c>
      <c r="Q16" s="165">
        <f>'L6'!W16</f>
        <v>0</v>
      </c>
      <c r="R16" s="165">
        <f>'L6'!X16</f>
        <v>0</v>
      </c>
      <c r="S16" s="165">
        <f>'L6'!AB16</f>
        <v>0</v>
      </c>
      <c r="T16" s="165">
        <f>'L6'!AC16</f>
        <v>0</v>
      </c>
      <c r="U16" s="165">
        <f>'L6'!AD16</f>
        <v>0</v>
      </c>
      <c r="V16" s="165">
        <f>'L6'!AE16</f>
        <v>0</v>
      </c>
      <c r="W16" s="165">
        <f>'L6'!AF16</f>
        <v>0</v>
      </c>
      <c r="X16" s="165">
        <f>'L6'!AG16</f>
        <v>196.15384615384613</v>
      </c>
      <c r="Y16" s="165">
        <f>'L6'!AH16</f>
        <v>196.15384615384613</v>
      </c>
      <c r="Z16" s="165"/>
      <c r="AA16" s="165"/>
      <c r="AB16" s="165">
        <f>'L6'!AL16</f>
        <v>10</v>
      </c>
      <c r="AC16" s="165">
        <f>'L6'!AR16</f>
        <v>14.423076923076922</v>
      </c>
      <c r="AD16" s="165">
        <f>'L6'!AX16</f>
        <v>220.57692307692307</v>
      </c>
      <c r="AE16" s="163">
        <f>'L6'!BE16</f>
        <v>9</v>
      </c>
      <c r="AF16" s="166">
        <f>'L6'!BH16</f>
        <v>12</v>
      </c>
      <c r="AG16" s="166">
        <f>'L6'!BW16</f>
        <v>0</v>
      </c>
      <c r="AH16" s="166">
        <f>'L6'!BX16</f>
        <v>13</v>
      </c>
      <c r="AI16" s="166">
        <f>'L6'!BY16</f>
        <v>0</v>
      </c>
      <c r="AJ16" s="166">
        <f>'L6'!BV16</f>
        <v>0</v>
      </c>
      <c r="AK16" s="166">
        <f>'L6'!BZ16</f>
        <v>102</v>
      </c>
      <c r="AL16" s="166">
        <f>'L6'!CA16</f>
        <v>0</v>
      </c>
      <c r="AM16" s="166">
        <f>'L6'!CB16</f>
        <v>5.09</v>
      </c>
      <c r="AN16" s="166">
        <f>'L6'!CC16</f>
        <v>1</v>
      </c>
      <c r="AO16" s="166">
        <f>'L6'!CD16</f>
        <v>146.49</v>
      </c>
      <c r="AP16" s="161">
        <f>'L6'!CE16</f>
        <v>146</v>
      </c>
      <c r="AQ16" s="167">
        <f>'L6'!CF16</f>
        <v>2000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221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'L6'!A17</f>
        <v>6</v>
      </c>
      <c r="B19" s="161" t="str">
        <f>'L6'!B17</f>
        <v>ID1419</v>
      </c>
      <c r="C19" s="187" t="str">
        <f>'L6'!D17</f>
        <v>សឿន សុគន្ធា</v>
      </c>
      <c r="D19" s="162">
        <f>'L6'!H17</f>
        <v>44789</v>
      </c>
      <c r="E19" s="163">
        <f>'L6'!I17</f>
        <v>204</v>
      </c>
      <c r="F19" s="163">
        <f>'L6'!J17</f>
        <v>26</v>
      </c>
      <c r="G19" s="161">
        <f>'L6'!K17</f>
        <v>0.5</v>
      </c>
      <c r="H19" s="161">
        <f>'L6'!L17</f>
        <v>0</v>
      </c>
      <c r="I19" s="161">
        <f>'L6'!M17</f>
        <v>0</v>
      </c>
      <c r="J19" s="161">
        <f>'L6'!N17</f>
        <v>25.5</v>
      </c>
      <c r="K19" s="161">
        <f>'L6'!P17</f>
        <v>0</v>
      </c>
      <c r="L19" s="161">
        <f>'L6'!Q17</f>
        <v>0</v>
      </c>
      <c r="M19" s="161">
        <f>'L6'!R17</f>
        <v>0</v>
      </c>
      <c r="N19" s="161">
        <f>'L6'!S17</f>
        <v>0</v>
      </c>
      <c r="O19" s="164">
        <f>'L6'!T17</f>
        <v>0</v>
      </c>
      <c r="P19" s="164">
        <f>'L6'!U17</f>
        <v>0</v>
      </c>
      <c r="Q19" s="165">
        <f>'L6'!W17</f>
        <v>0</v>
      </c>
      <c r="R19" s="165">
        <f>'L6'!X17</f>
        <v>0</v>
      </c>
      <c r="S19" s="165">
        <f>'L6'!AB17</f>
        <v>0</v>
      </c>
      <c r="T19" s="165">
        <f>'L6'!AC17</f>
        <v>0</v>
      </c>
      <c r="U19" s="165">
        <f>'L6'!AD17</f>
        <v>0</v>
      </c>
      <c r="V19" s="165">
        <f>'L6'!AE17</f>
        <v>0</v>
      </c>
      <c r="W19" s="165">
        <f>'L6'!AF17</f>
        <v>0</v>
      </c>
      <c r="X19" s="165">
        <f>'L6'!AG17</f>
        <v>200.07692307692307</v>
      </c>
      <c r="Y19" s="165">
        <f>'L6'!AH17</f>
        <v>200.07692307692307</v>
      </c>
      <c r="Z19" s="165"/>
      <c r="AA19" s="165"/>
      <c r="AB19" s="165">
        <f>'L6'!AL17</f>
        <v>10</v>
      </c>
      <c r="AC19" s="165">
        <f>'L6'!AR17</f>
        <v>14.71153846153846</v>
      </c>
      <c r="AD19" s="165">
        <f>'L6'!AX17</f>
        <v>224.78846153846152</v>
      </c>
      <c r="AE19" s="163">
        <f>'L6'!BE17</f>
        <v>9</v>
      </c>
      <c r="AF19" s="166">
        <f>'L6'!BH17</f>
        <v>12</v>
      </c>
      <c r="AG19" s="166">
        <f>'L6'!BW17</f>
        <v>0</v>
      </c>
      <c r="AH19" s="166">
        <f>'L6'!BX17</f>
        <v>13.25</v>
      </c>
      <c r="AI19" s="166">
        <f>'L6'!BY17</f>
        <v>0</v>
      </c>
      <c r="AJ19" s="166">
        <f>'L6'!BV17</f>
        <v>0</v>
      </c>
      <c r="AK19" s="166">
        <f>'L6'!BZ17</f>
        <v>102</v>
      </c>
      <c r="AL19" s="166">
        <f>'L6'!CA17</f>
        <v>0</v>
      </c>
      <c r="AM19" s="166">
        <f>'L6'!CB17</f>
        <v>5.18</v>
      </c>
      <c r="AN19" s="166">
        <f>'L6'!CC17</f>
        <v>1</v>
      </c>
      <c r="AO19" s="166">
        <f>'L6'!CD17</f>
        <v>150.86000000000001</v>
      </c>
      <c r="AP19" s="161">
        <f>'L6'!CE17</f>
        <v>150</v>
      </c>
      <c r="AQ19" s="167">
        <f>'L6'!CF17</f>
        <v>3400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221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'L6'!A18</f>
        <v>7</v>
      </c>
      <c r="B22" s="161" t="str">
        <f>'L6'!B18</f>
        <v>ID1422</v>
      </c>
      <c r="C22" s="187" t="str">
        <f>'L6'!D18</f>
        <v>ណេន ស្រីលាក់</v>
      </c>
      <c r="D22" s="162">
        <f>'L6'!H18</f>
        <v>44789</v>
      </c>
      <c r="E22" s="163">
        <f>'L6'!I18</f>
        <v>204</v>
      </c>
      <c r="F22" s="163">
        <f>'L6'!J18</f>
        <v>26</v>
      </c>
      <c r="G22" s="161">
        <f>'L6'!K18</f>
        <v>0</v>
      </c>
      <c r="H22" s="161">
        <f>'L6'!L18</f>
        <v>0</v>
      </c>
      <c r="I22" s="161">
        <f>'L6'!M18</f>
        <v>0</v>
      </c>
      <c r="J22" s="161">
        <f>'L6'!N18</f>
        <v>26</v>
      </c>
      <c r="K22" s="161">
        <f>'L6'!P18</f>
        <v>0</v>
      </c>
      <c r="L22" s="161">
        <f>'L6'!Q18</f>
        <v>0</v>
      </c>
      <c r="M22" s="161">
        <f>'L6'!R18</f>
        <v>0</v>
      </c>
      <c r="N22" s="161">
        <f>'L6'!S18</f>
        <v>0</v>
      </c>
      <c r="O22" s="164">
        <f>'L6'!T18</f>
        <v>0</v>
      </c>
      <c r="P22" s="164">
        <f>'L6'!U18</f>
        <v>0</v>
      </c>
      <c r="Q22" s="165">
        <f>'L6'!W18</f>
        <v>0</v>
      </c>
      <c r="R22" s="165">
        <f>'L6'!X18</f>
        <v>0</v>
      </c>
      <c r="S22" s="165">
        <f>'L6'!AB18</f>
        <v>0</v>
      </c>
      <c r="T22" s="165">
        <f>'L6'!AC18</f>
        <v>0</v>
      </c>
      <c r="U22" s="165">
        <f>'L6'!AD18</f>
        <v>0</v>
      </c>
      <c r="V22" s="165">
        <f>'L6'!AE18</f>
        <v>0</v>
      </c>
      <c r="W22" s="165">
        <f>'L6'!AF18</f>
        <v>0</v>
      </c>
      <c r="X22" s="165">
        <f>'L6'!AG18</f>
        <v>204</v>
      </c>
      <c r="Y22" s="165">
        <f>'L6'!AH18</f>
        <v>204</v>
      </c>
      <c r="Z22" s="165"/>
      <c r="AA22" s="165"/>
      <c r="AB22" s="165">
        <f>'L6'!AL18</f>
        <v>10</v>
      </c>
      <c r="AC22" s="165">
        <f>'L6'!AR18</f>
        <v>14.999999999999998</v>
      </c>
      <c r="AD22" s="165">
        <f>'L6'!AX18</f>
        <v>229</v>
      </c>
      <c r="AE22" s="163">
        <f>'L6'!BE18</f>
        <v>9</v>
      </c>
      <c r="AF22" s="166">
        <f>'L6'!BH18</f>
        <v>20</v>
      </c>
      <c r="AG22" s="166">
        <f>'L6'!BW18</f>
        <v>0</v>
      </c>
      <c r="AH22" s="166">
        <f>'L6'!BX18</f>
        <v>13.5</v>
      </c>
      <c r="AI22" s="166">
        <f>'L6'!BY18</f>
        <v>0</v>
      </c>
      <c r="AJ22" s="166">
        <f>'L6'!BV18</f>
        <v>0</v>
      </c>
      <c r="AK22" s="166">
        <f>'L6'!BZ18</f>
        <v>102</v>
      </c>
      <c r="AL22" s="166">
        <f>'L6'!CA18</f>
        <v>0</v>
      </c>
      <c r="AM22" s="166">
        <f>'L6'!CB18</f>
        <v>5.43</v>
      </c>
      <c r="AN22" s="166">
        <f>'L6'!CC18</f>
        <v>1</v>
      </c>
      <c r="AO22" s="166">
        <f>'L6'!CD18</f>
        <v>163.07</v>
      </c>
      <c r="AP22" s="161">
        <f>'L6'!CE18</f>
        <v>163</v>
      </c>
      <c r="AQ22" s="167">
        <f>'L6'!CF18</f>
        <v>300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221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'L6'!A19</f>
        <v>8</v>
      </c>
      <c r="B25" s="161" t="str">
        <f>'L6'!B19</f>
        <v>ID1423</v>
      </c>
      <c r="C25" s="187" t="str">
        <f>'L6'!D19</f>
        <v>ថង ណៃគៀង</v>
      </c>
      <c r="D25" s="162">
        <f>'L6'!H19</f>
        <v>44789</v>
      </c>
      <c r="E25" s="163">
        <f>'L6'!I19</f>
        <v>204</v>
      </c>
      <c r="F25" s="163">
        <f>'L6'!J19</f>
        <v>26</v>
      </c>
      <c r="G25" s="161">
        <f>'L6'!K19</f>
        <v>0</v>
      </c>
      <c r="H25" s="161">
        <f>'L6'!L19</f>
        <v>0</v>
      </c>
      <c r="I25" s="161">
        <f>'L6'!M19</f>
        <v>0</v>
      </c>
      <c r="J25" s="161">
        <f>'L6'!N19</f>
        <v>25</v>
      </c>
      <c r="K25" s="161">
        <f>'L6'!P19</f>
        <v>0</v>
      </c>
      <c r="L25" s="161">
        <f>'L6'!Q19</f>
        <v>0</v>
      </c>
      <c r="M25" s="161" t="str">
        <f>'L6'!R19</f>
        <v>1</v>
      </c>
      <c r="N25" s="161">
        <f>'L6'!S19</f>
        <v>0</v>
      </c>
      <c r="O25" s="164">
        <f>'L6'!T19</f>
        <v>0</v>
      </c>
      <c r="P25" s="164">
        <f>'L6'!U19</f>
        <v>0</v>
      </c>
      <c r="Q25" s="165">
        <f>'L6'!W19</f>
        <v>0</v>
      </c>
      <c r="R25" s="165">
        <f>'L6'!X19</f>
        <v>0</v>
      </c>
      <c r="S25" s="165">
        <f>'L6'!AB19</f>
        <v>0</v>
      </c>
      <c r="T25" s="165">
        <f>'L6'!AC19</f>
        <v>0</v>
      </c>
      <c r="U25" s="165">
        <f>'L6'!AD19</f>
        <v>0</v>
      </c>
      <c r="V25" s="165">
        <f>'L6'!AE19</f>
        <v>7.8461538461538458</v>
      </c>
      <c r="W25" s="165">
        <f>'L6'!AF19</f>
        <v>0</v>
      </c>
      <c r="X25" s="165">
        <f>'L6'!AG19</f>
        <v>196.15384615384613</v>
      </c>
      <c r="Y25" s="165">
        <f>'L6'!AH19</f>
        <v>203.99999999999997</v>
      </c>
      <c r="Z25" s="165"/>
      <c r="AA25" s="165"/>
      <c r="AB25" s="165">
        <f>'L6'!AL19</f>
        <v>10</v>
      </c>
      <c r="AC25" s="165">
        <f>'L6'!AR19</f>
        <v>14.423076923076922</v>
      </c>
      <c r="AD25" s="165">
        <f>'L6'!AX19</f>
        <v>228.42307692307691</v>
      </c>
      <c r="AE25" s="163">
        <f>'L6'!BE19</f>
        <v>9</v>
      </c>
      <c r="AF25" s="166">
        <f>'L6'!BH19</f>
        <v>20</v>
      </c>
      <c r="AG25" s="166">
        <f>'L6'!BW19</f>
        <v>0</v>
      </c>
      <c r="AH25" s="166">
        <f>'L6'!BX19</f>
        <v>13</v>
      </c>
      <c r="AI25" s="166">
        <f>'L6'!BY19</f>
        <v>0</v>
      </c>
      <c r="AJ25" s="166">
        <f>'L6'!BV19</f>
        <v>0</v>
      </c>
      <c r="AK25" s="166">
        <f>'L6'!BZ19</f>
        <v>102</v>
      </c>
      <c r="AL25" s="166">
        <f>'L6'!CA19</f>
        <v>0</v>
      </c>
      <c r="AM25" s="166">
        <f>'L6'!CB19</f>
        <v>5.4</v>
      </c>
      <c r="AN25" s="166">
        <f>'L6'!CC19</f>
        <v>1</v>
      </c>
      <c r="AO25" s="166">
        <f>'L6'!CD19</f>
        <v>162.02000000000001</v>
      </c>
      <c r="AP25" s="161">
        <f>'L6'!CE19</f>
        <v>162</v>
      </c>
      <c r="AQ25" s="167">
        <f>'L6'!CF19</f>
        <v>100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221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'L6'!A20</f>
        <v>9</v>
      </c>
      <c r="B28" s="161" t="str">
        <f>'L6'!B20</f>
        <v>ID1427</v>
      </c>
      <c r="C28" s="187" t="str">
        <f>'L6'!D20</f>
        <v>អៀម​ មករា</v>
      </c>
      <c r="D28" s="162">
        <f>'L6'!H20</f>
        <v>44789</v>
      </c>
      <c r="E28" s="163">
        <f>'L6'!I20</f>
        <v>204</v>
      </c>
      <c r="F28" s="163">
        <f>'L6'!J20</f>
        <v>26</v>
      </c>
      <c r="G28" s="161">
        <f>'L6'!K20</f>
        <v>0.5</v>
      </c>
      <c r="H28" s="161">
        <f>'L6'!L20</f>
        <v>0</v>
      </c>
      <c r="I28" s="161">
        <f>'L6'!M20</f>
        <v>0</v>
      </c>
      <c r="J28" s="161">
        <f>'L6'!N20</f>
        <v>25.5</v>
      </c>
      <c r="K28" s="161">
        <f>'L6'!P20</f>
        <v>0</v>
      </c>
      <c r="L28" s="161">
        <f>'L6'!Q20</f>
        <v>0</v>
      </c>
      <c r="M28" s="161">
        <f>'L6'!R20</f>
        <v>0</v>
      </c>
      <c r="N28" s="161">
        <f>'L6'!S20</f>
        <v>0</v>
      </c>
      <c r="O28" s="164">
        <f>'L6'!T20</f>
        <v>0</v>
      </c>
      <c r="P28" s="164">
        <f>'L6'!U20</f>
        <v>0</v>
      </c>
      <c r="Q28" s="165">
        <f>'L6'!W20</f>
        <v>0</v>
      </c>
      <c r="R28" s="165">
        <f>'L6'!X20</f>
        <v>0</v>
      </c>
      <c r="S28" s="165">
        <f>'L6'!AB20</f>
        <v>0</v>
      </c>
      <c r="T28" s="165">
        <f>'L6'!AC20</f>
        <v>0</v>
      </c>
      <c r="U28" s="165">
        <f>'L6'!AD20</f>
        <v>0</v>
      </c>
      <c r="V28" s="165">
        <f>'L6'!AE20</f>
        <v>0</v>
      </c>
      <c r="W28" s="165">
        <f>'L6'!AF20</f>
        <v>0</v>
      </c>
      <c r="X28" s="165">
        <f>'L6'!AG20</f>
        <v>200.07692307692307</v>
      </c>
      <c r="Y28" s="165">
        <f>'L6'!AH20</f>
        <v>200.07692307692307</v>
      </c>
      <c r="Z28" s="165"/>
      <c r="AA28" s="165"/>
      <c r="AB28" s="165">
        <f>'L6'!AL20</f>
        <v>10</v>
      </c>
      <c r="AC28" s="165">
        <f>'L6'!AR20</f>
        <v>14.71153846153846</v>
      </c>
      <c r="AD28" s="165">
        <f>'L6'!AX20</f>
        <v>224.78846153846152</v>
      </c>
      <c r="AE28" s="163">
        <f>'L6'!BE20</f>
        <v>9</v>
      </c>
      <c r="AF28" s="166">
        <f>'L6'!BH20</f>
        <v>12</v>
      </c>
      <c r="AG28" s="166">
        <f>'L6'!BW20</f>
        <v>0</v>
      </c>
      <c r="AH28" s="166">
        <f>'L6'!BX20</f>
        <v>13.25</v>
      </c>
      <c r="AI28" s="166">
        <f>'L6'!BY20</f>
        <v>0</v>
      </c>
      <c r="AJ28" s="166">
        <f>'L6'!BV20</f>
        <v>0</v>
      </c>
      <c r="AK28" s="166">
        <f>'L6'!BZ20</f>
        <v>98.08</v>
      </c>
      <c r="AL28" s="166">
        <f>'L6'!CA20</f>
        <v>0</v>
      </c>
      <c r="AM28" s="166">
        <f>'L6'!CB20</f>
        <v>5.19</v>
      </c>
      <c r="AN28" s="166">
        <f>'L6'!CC20</f>
        <v>1</v>
      </c>
      <c r="AO28" s="166">
        <f>'L6'!CD20</f>
        <v>154.77000000000001</v>
      </c>
      <c r="AP28" s="161">
        <f>'L6'!CE20</f>
        <v>154</v>
      </c>
      <c r="AQ28" s="167">
        <f>'L6'!CF20</f>
        <v>3100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221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'L6'!A21</f>
        <v>10</v>
      </c>
      <c r="B31" s="161" t="str">
        <f>'L6'!B21</f>
        <v>ID1428</v>
      </c>
      <c r="C31" s="187" t="str">
        <f>'L6'!D21</f>
        <v>អៀម កក្កដា</v>
      </c>
      <c r="D31" s="162">
        <f>'L6'!H21</f>
        <v>44789</v>
      </c>
      <c r="E31" s="163">
        <f>'L6'!I21</f>
        <v>204</v>
      </c>
      <c r="F31" s="163">
        <f>'L6'!J21</f>
        <v>26</v>
      </c>
      <c r="G31" s="161">
        <f>'L6'!K21</f>
        <v>0.5</v>
      </c>
      <c r="H31" s="161">
        <f>'L6'!L21</f>
        <v>0</v>
      </c>
      <c r="I31" s="161">
        <f>'L6'!M21</f>
        <v>0</v>
      </c>
      <c r="J31" s="161">
        <f>'L6'!N21</f>
        <v>25</v>
      </c>
      <c r="K31" s="161">
        <f>'L6'!P21</f>
        <v>0</v>
      </c>
      <c r="L31" s="161">
        <f>'L6'!Q21</f>
        <v>0</v>
      </c>
      <c r="M31" s="161" t="str">
        <f>'L6'!R21</f>
        <v>0.5</v>
      </c>
      <c r="N31" s="161">
        <f>'L6'!S21</f>
        <v>0</v>
      </c>
      <c r="O31" s="164">
        <f>'L6'!T21</f>
        <v>0</v>
      </c>
      <c r="P31" s="164">
        <f>'L6'!U21</f>
        <v>0</v>
      </c>
      <c r="Q31" s="165">
        <f>'L6'!W21</f>
        <v>0</v>
      </c>
      <c r="R31" s="165">
        <f>'L6'!X21</f>
        <v>0</v>
      </c>
      <c r="S31" s="165">
        <f>'L6'!AB21</f>
        <v>0</v>
      </c>
      <c r="T31" s="165">
        <f>'L6'!AC21</f>
        <v>0</v>
      </c>
      <c r="U31" s="165">
        <f>'L6'!AD21</f>
        <v>0</v>
      </c>
      <c r="V31" s="165">
        <f>'L6'!AE21</f>
        <v>3.9230769230769229</v>
      </c>
      <c r="W31" s="165">
        <f>'L6'!AF21</f>
        <v>0</v>
      </c>
      <c r="X31" s="165">
        <f>'L6'!AG21</f>
        <v>196.15384615384613</v>
      </c>
      <c r="Y31" s="165">
        <f>'L6'!AH21</f>
        <v>200.07692307692307</v>
      </c>
      <c r="Z31" s="165"/>
      <c r="AA31" s="165"/>
      <c r="AB31" s="165">
        <f>'L6'!AL21</f>
        <v>10</v>
      </c>
      <c r="AC31" s="165">
        <f>'L6'!AR21</f>
        <v>14.423076923076922</v>
      </c>
      <c r="AD31" s="165">
        <f>'L6'!AX21</f>
        <v>224.5</v>
      </c>
      <c r="AE31" s="163">
        <f>'L6'!BE21</f>
        <v>9</v>
      </c>
      <c r="AF31" s="166">
        <f>'L6'!BH21</f>
        <v>12</v>
      </c>
      <c r="AG31" s="166">
        <f>'L6'!BW21</f>
        <v>0</v>
      </c>
      <c r="AH31" s="166">
        <f>'L6'!BX21</f>
        <v>13</v>
      </c>
      <c r="AI31" s="166">
        <f>'L6'!BY21</f>
        <v>0</v>
      </c>
      <c r="AJ31" s="166">
        <f>'L6'!BV21</f>
        <v>0</v>
      </c>
      <c r="AK31" s="166">
        <f>'L6'!BZ21</f>
        <v>102</v>
      </c>
      <c r="AL31" s="166">
        <f>'L6'!CA21</f>
        <v>0</v>
      </c>
      <c r="AM31" s="166">
        <f>'L6'!CB21</f>
        <v>5.17</v>
      </c>
      <c r="AN31" s="166">
        <f>'L6'!CC21</f>
        <v>1</v>
      </c>
      <c r="AO31" s="166">
        <f>'L6'!CD21</f>
        <v>150.33000000000001</v>
      </c>
      <c r="AP31" s="161">
        <f>'L6'!CE21</f>
        <v>150</v>
      </c>
      <c r="AQ31" s="167">
        <f>'L6'!CF21</f>
        <v>1300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221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'L6'!A22</f>
        <v>11</v>
      </c>
      <c r="B34" s="161" t="str">
        <f>'L6'!B22</f>
        <v>ID1429</v>
      </c>
      <c r="C34" s="187" t="str">
        <f>'L6'!D22</f>
        <v>ស៊ីម ស្រីម៉ាច</v>
      </c>
      <c r="D34" s="162">
        <f>'L6'!H22</f>
        <v>44789</v>
      </c>
      <c r="E34" s="163">
        <f>'L6'!I22</f>
        <v>204</v>
      </c>
      <c r="F34" s="163">
        <f>'L6'!J22</f>
        <v>26</v>
      </c>
      <c r="G34" s="161">
        <f>'L6'!K22</f>
        <v>0.5</v>
      </c>
      <c r="H34" s="161">
        <f>'L6'!L22</f>
        <v>0</v>
      </c>
      <c r="I34" s="161">
        <f>'L6'!M22</f>
        <v>0</v>
      </c>
      <c r="J34" s="161">
        <f>'L6'!N22</f>
        <v>24.5</v>
      </c>
      <c r="K34" s="161">
        <f>'L6'!P22</f>
        <v>0</v>
      </c>
      <c r="L34" s="161">
        <f>'L6'!Q22</f>
        <v>0</v>
      </c>
      <c r="M34" s="161" t="str">
        <f>'L6'!R22</f>
        <v>1</v>
      </c>
      <c r="N34" s="161">
        <f>'L6'!S22</f>
        <v>0</v>
      </c>
      <c r="O34" s="164">
        <f>'L6'!T22</f>
        <v>0</v>
      </c>
      <c r="P34" s="164">
        <f>'L6'!U22</f>
        <v>0</v>
      </c>
      <c r="Q34" s="165">
        <f>'L6'!W22</f>
        <v>0</v>
      </c>
      <c r="R34" s="165">
        <f>'L6'!X22</f>
        <v>0</v>
      </c>
      <c r="S34" s="165">
        <f>'L6'!AB22</f>
        <v>0</v>
      </c>
      <c r="T34" s="165">
        <f>'L6'!AC22</f>
        <v>0</v>
      </c>
      <c r="U34" s="165">
        <f>'L6'!AD22</f>
        <v>0</v>
      </c>
      <c r="V34" s="165">
        <f>'L6'!AE22</f>
        <v>7.8461538461538458</v>
      </c>
      <c r="W34" s="165">
        <f>'L6'!AF22</f>
        <v>0</v>
      </c>
      <c r="X34" s="165">
        <f>'L6'!AG22</f>
        <v>192.23076923076923</v>
      </c>
      <c r="Y34" s="165">
        <f>'L6'!AH22</f>
        <v>200.07692307692307</v>
      </c>
      <c r="Z34" s="165"/>
      <c r="AA34" s="165"/>
      <c r="AB34" s="165">
        <f>'L6'!AL22</f>
        <v>10</v>
      </c>
      <c r="AC34" s="165">
        <f>'L6'!AR22</f>
        <v>14.134615384615383</v>
      </c>
      <c r="AD34" s="165">
        <f>'L6'!AX22</f>
        <v>224.21153846153845</v>
      </c>
      <c r="AE34" s="163">
        <f>'L6'!BE22</f>
        <v>9</v>
      </c>
      <c r="AF34" s="166">
        <f>'L6'!BH22</f>
        <v>20</v>
      </c>
      <c r="AG34" s="166">
        <f>'L6'!BW22</f>
        <v>0</v>
      </c>
      <c r="AH34" s="166">
        <f>'L6'!BX22</f>
        <v>12.75</v>
      </c>
      <c r="AI34" s="166">
        <f>'L6'!BY22</f>
        <v>0</v>
      </c>
      <c r="AJ34" s="166">
        <f>'L6'!BV22</f>
        <v>0</v>
      </c>
      <c r="AK34" s="166">
        <f>'L6'!BZ22</f>
        <v>98.08</v>
      </c>
      <c r="AL34" s="166">
        <f>'L6'!CA22</f>
        <v>0</v>
      </c>
      <c r="AM34" s="166">
        <f>'L6'!CB22</f>
        <v>5.31</v>
      </c>
      <c r="AN34" s="166">
        <f>'L6'!CC22</f>
        <v>1</v>
      </c>
      <c r="AO34" s="166">
        <f>'L6'!CD22</f>
        <v>161.57</v>
      </c>
      <c r="AP34" s="161">
        <f>'L6'!CE22</f>
        <v>161</v>
      </c>
      <c r="AQ34" s="167">
        <f>'L6'!CF22</f>
        <v>2300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221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'L6'!A23</f>
        <v>12</v>
      </c>
      <c r="B37" s="161" t="str">
        <f>'L6'!B23</f>
        <v>ID1461</v>
      </c>
      <c r="C37" s="187" t="str">
        <f>'L6'!D23</f>
        <v>សែម ឡុង</v>
      </c>
      <c r="D37" s="162">
        <f>'L6'!H23</f>
        <v>44835</v>
      </c>
      <c r="E37" s="163">
        <f>'L6'!I23</f>
        <v>204</v>
      </c>
      <c r="F37" s="163">
        <f>'L6'!J23</f>
        <v>26</v>
      </c>
      <c r="G37" s="161">
        <f>'L6'!K23</f>
        <v>4</v>
      </c>
      <c r="H37" s="161">
        <f>'L6'!L23</f>
        <v>0</v>
      </c>
      <c r="I37" s="161">
        <f>'L6'!M23</f>
        <v>0</v>
      </c>
      <c r="J37" s="161">
        <f>'L6'!N23</f>
        <v>22</v>
      </c>
      <c r="K37" s="161">
        <f>'L6'!P23</f>
        <v>0</v>
      </c>
      <c r="L37" s="161">
        <f>'L6'!Q23</f>
        <v>0</v>
      </c>
      <c r="M37" s="161">
        <f>'L6'!R23</f>
        <v>0</v>
      </c>
      <c r="N37" s="161">
        <f>'L6'!S23</f>
        <v>0</v>
      </c>
      <c r="O37" s="164">
        <f>'L6'!T23</f>
        <v>0</v>
      </c>
      <c r="P37" s="164">
        <f>'L6'!U23</f>
        <v>0</v>
      </c>
      <c r="Q37" s="165">
        <f>'L6'!W23</f>
        <v>0</v>
      </c>
      <c r="R37" s="165">
        <f>'L6'!X23</f>
        <v>0</v>
      </c>
      <c r="S37" s="165">
        <f>'L6'!AB23</f>
        <v>0</v>
      </c>
      <c r="T37" s="165">
        <f>'L6'!AC23</f>
        <v>0</v>
      </c>
      <c r="U37" s="165">
        <f>'L6'!AD23</f>
        <v>0</v>
      </c>
      <c r="V37" s="165">
        <f>'L6'!AE23</f>
        <v>0</v>
      </c>
      <c r="W37" s="165">
        <f>'L6'!AF23</f>
        <v>0</v>
      </c>
      <c r="X37" s="165">
        <f>'L6'!AG23</f>
        <v>172.61538461538461</v>
      </c>
      <c r="Y37" s="165">
        <f>'L6'!AH23</f>
        <v>172.61538461538461</v>
      </c>
      <c r="Z37" s="165"/>
      <c r="AA37" s="165"/>
      <c r="AB37" s="165">
        <f>'L6'!AL23</f>
        <v>10</v>
      </c>
      <c r="AC37" s="165">
        <f>'L6'!AR23</f>
        <v>0</v>
      </c>
      <c r="AD37" s="165">
        <f>'L6'!AX23</f>
        <v>182.61538461538461</v>
      </c>
      <c r="AE37" s="163">
        <f>'L6'!BE23</f>
        <v>9</v>
      </c>
      <c r="AF37" s="166">
        <f>'L6'!BH23</f>
        <v>0</v>
      </c>
      <c r="AG37" s="166">
        <f>'L6'!BW23</f>
        <v>0</v>
      </c>
      <c r="AH37" s="166">
        <f>'L6'!BX23</f>
        <v>11.5</v>
      </c>
      <c r="AI37" s="166">
        <f>'L6'!BY23</f>
        <v>0</v>
      </c>
      <c r="AJ37" s="166">
        <f>'L6'!BV23</f>
        <v>0</v>
      </c>
      <c r="AK37" s="166">
        <f>'L6'!BZ23</f>
        <v>94.15</v>
      </c>
      <c r="AL37" s="166">
        <f>'L6'!CA23</f>
        <v>0</v>
      </c>
      <c r="AM37" s="166">
        <f>'L6'!CB23</f>
        <v>4.0599999999999996</v>
      </c>
      <c r="AN37" s="166">
        <f>'L6'!CC23</f>
        <v>1</v>
      </c>
      <c r="AO37" s="166">
        <f>'L6'!CD23</f>
        <v>103.91</v>
      </c>
      <c r="AP37" s="161">
        <f>'L6'!CE23</f>
        <v>103</v>
      </c>
      <c r="AQ37" s="167">
        <f>'L6'!CF23</f>
        <v>3600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221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'L6'!A24</f>
        <v>13</v>
      </c>
      <c r="B40" s="161" t="str">
        <f>'L6'!B24</f>
        <v>ID1498</v>
      </c>
      <c r="C40" s="187" t="str">
        <f>'L6'!D24</f>
        <v>វង់ គឹមឡេង</v>
      </c>
      <c r="D40" s="162">
        <f>'L6'!H24</f>
        <v>44851</v>
      </c>
      <c r="E40" s="163">
        <f>'L6'!I24</f>
        <v>204</v>
      </c>
      <c r="F40" s="163">
        <f>'L6'!J24</f>
        <v>26</v>
      </c>
      <c r="G40" s="161">
        <f>'L6'!K24</f>
        <v>0.5</v>
      </c>
      <c r="H40" s="161">
        <f>'L6'!L24</f>
        <v>0</v>
      </c>
      <c r="I40" s="161">
        <f>'L6'!M24</f>
        <v>0</v>
      </c>
      <c r="J40" s="161">
        <f>'L6'!N24</f>
        <v>25.5</v>
      </c>
      <c r="K40" s="161">
        <f>'L6'!P24</f>
        <v>0</v>
      </c>
      <c r="L40" s="161">
        <f>'L6'!Q24</f>
        <v>0</v>
      </c>
      <c r="M40" s="161">
        <f>'L6'!R24</f>
        <v>0</v>
      </c>
      <c r="N40" s="161">
        <f>'L6'!S24</f>
        <v>0</v>
      </c>
      <c r="O40" s="164">
        <f>'L6'!T24</f>
        <v>0</v>
      </c>
      <c r="P40" s="164">
        <f>'L6'!U24</f>
        <v>0</v>
      </c>
      <c r="Q40" s="165">
        <f>'L6'!W24</f>
        <v>0</v>
      </c>
      <c r="R40" s="165">
        <f>'L6'!X24</f>
        <v>0</v>
      </c>
      <c r="S40" s="165">
        <f>'L6'!AB24</f>
        <v>0</v>
      </c>
      <c r="T40" s="165">
        <f>'L6'!AC24</f>
        <v>0</v>
      </c>
      <c r="U40" s="165">
        <f>'L6'!AD24</f>
        <v>0</v>
      </c>
      <c r="V40" s="165">
        <f>'L6'!AE24</f>
        <v>0</v>
      </c>
      <c r="W40" s="165">
        <f>'L6'!AF24</f>
        <v>0</v>
      </c>
      <c r="X40" s="165">
        <f>'L6'!AG24</f>
        <v>200.07692307692307</v>
      </c>
      <c r="Y40" s="165">
        <f>'L6'!AH24</f>
        <v>200.07692307692307</v>
      </c>
      <c r="Z40" s="165"/>
      <c r="AA40" s="165"/>
      <c r="AB40" s="165">
        <f>'L6'!AL24</f>
        <v>10</v>
      </c>
      <c r="AC40" s="165">
        <f>'L6'!AR24</f>
        <v>14.71153846153846</v>
      </c>
      <c r="AD40" s="165">
        <f>'L6'!AX24</f>
        <v>224.78846153846152</v>
      </c>
      <c r="AE40" s="163">
        <f>'L6'!BE24</f>
        <v>9</v>
      </c>
      <c r="AF40" s="166">
        <f>'L6'!BH24</f>
        <v>12</v>
      </c>
      <c r="AG40" s="166">
        <f>'L6'!BW24</f>
        <v>36.919499999999999</v>
      </c>
      <c r="AH40" s="166">
        <f>'L6'!BX24</f>
        <v>13.25</v>
      </c>
      <c r="AI40" s="166">
        <f>'L6'!BY24</f>
        <v>0</v>
      </c>
      <c r="AJ40" s="166">
        <f>'L6'!BV24</f>
        <v>0</v>
      </c>
      <c r="AK40" s="166">
        <f>'L6'!BZ24</f>
        <v>102</v>
      </c>
      <c r="AL40" s="166">
        <f>'L6'!CA24</f>
        <v>0</v>
      </c>
      <c r="AM40" s="166">
        <f>'L6'!CB24</f>
        <v>5.83</v>
      </c>
      <c r="AN40" s="166">
        <f>'L6'!CC24</f>
        <v>1</v>
      </c>
      <c r="AO40" s="166">
        <f>'L6'!CD24</f>
        <v>187.13</v>
      </c>
      <c r="AP40" s="161">
        <f>'L6'!CE24</f>
        <v>187</v>
      </c>
      <c r="AQ40" s="167">
        <f>'L6'!CF24</f>
        <v>500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221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'L6'!A25</f>
        <v>14</v>
      </c>
      <c r="B43" s="161" t="str">
        <f>'L6'!B25</f>
        <v>ID1506</v>
      </c>
      <c r="C43" s="187" t="str">
        <f>'L6'!D25</f>
        <v>រុំ ណុប</v>
      </c>
      <c r="D43" s="162">
        <f>'L6'!H25</f>
        <v>44875</v>
      </c>
      <c r="E43" s="163">
        <f>'L6'!I25</f>
        <v>204</v>
      </c>
      <c r="F43" s="163">
        <f>'L6'!J25</f>
        <v>26</v>
      </c>
      <c r="G43" s="161">
        <f>'L6'!K25</f>
        <v>2</v>
      </c>
      <c r="H43" s="161">
        <f>'L6'!L25</f>
        <v>0</v>
      </c>
      <c r="I43" s="161">
        <f>'L6'!M25</f>
        <v>0</v>
      </c>
      <c r="J43" s="161">
        <f>'L6'!N25</f>
        <v>24</v>
      </c>
      <c r="K43" s="161">
        <f>'L6'!P25</f>
        <v>0</v>
      </c>
      <c r="L43" s="161">
        <f>'L6'!Q25</f>
        <v>0</v>
      </c>
      <c r="M43" s="161">
        <f>'L6'!R25</f>
        <v>0</v>
      </c>
      <c r="N43" s="161">
        <f>'L6'!S25</f>
        <v>0</v>
      </c>
      <c r="O43" s="164">
        <f>'L6'!T25</f>
        <v>0</v>
      </c>
      <c r="P43" s="164">
        <f>'L6'!U25</f>
        <v>0</v>
      </c>
      <c r="Q43" s="165">
        <f>'L6'!W25</f>
        <v>0</v>
      </c>
      <c r="R43" s="165">
        <f>'L6'!X25</f>
        <v>0</v>
      </c>
      <c r="S43" s="165">
        <f>'L6'!AB25</f>
        <v>0</v>
      </c>
      <c r="T43" s="165">
        <f>'L6'!AC25</f>
        <v>0</v>
      </c>
      <c r="U43" s="165">
        <f>'L6'!AD25</f>
        <v>0</v>
      </c>
      <c r="V43" s="165">
        <f>'L6'!AE25</f>
        <v>0</v>
      </c>
      <c r="W43" s="165">
        <f>'L6'!AF25</f>
        <v>0</v>
      </c>
      <c r="X43" s="165">
        <f>'L6'!AG25</f>
        <v>188.30769230769229</v>
      </c>
      <c r="Y43" s="165">
        <f>'L6'!AH25</f>
        <v>188.30769230769229</v>
      </c>
      <c r="Z43" s="165"/>
      <c r="AA43" s="165"/>
      <c r="AB43" s="165">
        <f>'L6'!AL25</f>
        <v>10</v>
      </c>
      <c r="AC43" s="165">
        <f>'L6'!AR25</f>
        <v>13.846153846153845</v>
      </c>
      <c r="AD43" s="165">
        <f>'L6'!AX25</f>
        <v>212.15384615384613</v>
      </c>
      <c r="AE43" s="163">
        <f>'L6'!BE25</f>
        <v>9</v>
      </c>
      <c r="AF43" s="166">
        <f>'L6'!BH25</f>
        <v>0</v>
      </c>
      <c r="AG43" s="166">
        <f>'L6'!BW25</f>
        <v>0</v>
      </c>
      <c r="AH43" s="166">
        <f>'L6'!BX25</f>
        <v>12.5</v>
      </c>
      <c r="AI43" s="166">
        <f>'L6'!BY25</f>
        <v>0</v>
      </c>
      <c r="AJ43" s="166">
        <f>'L6'!BV25</f>
        <v>0</v>
      </c>
      <c r="AK43" s="166">
        <f>'L6'!BZ25</f>
        <v>94.15</v>
      </c>
      <c r="AL43" s="166">
        <f>'L6'!CA25</f>
        <v>0</v>
      </c>
      <c r="AM43" s="166">
        <f>'L6'!CB25</f>
        <v>4.67</v>
      </c>
      <c r="AN43" s="166">
        <f>'L6'!CC25</f>
        <v>1</v>
      </c>
      <c r="AO43" s="166">
        <f>'L6'!CD25</f>
        <v>133.83000000000001</v>
      </c>
      <c r="AP43" s="161">
        <f>'L6'!CE25</f>
        <v>133</v>
      </c>
      <c r="AQ43" s="167">
        <f>'L6'!CF25</f>
        <v>3300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221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'L6'!A26</f>
        <v>15</v>
      </c>
      <c r="B46" s="161" t="str">
        <f>'L6'!B26</f>
        <v>ID1534</v>
      </c>
      <c r="C46" s="187" t="str">
        <f>'L6'!D26</f>
        <v>ម៉ាប់ ចន្នី</v>
      </c>
      <c r="D46" s="162">
        <f>'L6'!H26</f>
        <v>44916</v>
      </c>
      <c r="E46" s="163">
        <f>'L6'!I26</f>
        <v>204</v>
      </c>
      <c r="F46" s="163">
        <f>'L6'!J26</f>
        <v>26</v>
      </c>
      <c r="G46" s="161">
        <f>'L6'!K26</f>
        <v>2.5</v>
      </c>
      <c r="H46" s="161">
        <f>'L6'!L26</f>
        <v>0</v>
      </c>
      <c r="I46" s="161">
        <f>'L6'!M26</f>
        <v>0</v>
      </c>
      <c r="J46" s="161">
        <f>'L6'!N26</f>
        <v>23.5</v>
      </c>
      <c r="K46" s="161">
        <f>'L6'!P26</f>
        <v>0</v>
      </c>
      <c r="L46" s="161">
        <f>'L6'!Q26</f>
        <v>0</v>
      </c>
      <c r="M46" s="161">
        <f>'L6'!R26</f>
        <v>0</v>
      </c>
      <c r="N46" s="161">
        <f>'L6'!S26</f>
        <v>0</v>
      </c>
      <c r="O46" s="164">
        <f>'L6'!T26</f>
        <v>0</v>
      </c>
      <c r="P46" s="164">
        <f>'L6'!U26</f>
        <v>0</v>
      </c>
      <c r="Q46" s="165">
        <f>'L6'!W26</f>
        <v>0</v>
      </c>
      <c r="R46" s="165">
        <f>'L6'!X26</f>
        <v>0</v>
      </c>
      <c r="S46" s="165">
        <f>'L6'!AB26</f>
        <v>0</v>
      </c>
      <c r="T46" s="165">
        <f>'L6'!AC26</f>
        <v>0</v>
      </c>
      <c r="U46" s="165">
        <f>'L6'!AD26</f>
        <v>0</v>
      </c>
      <c r="V46" s="165">
        <f>'L6'!AE26</f>
        <v>0</v>
      </c>
      <c r="W46" s="165">
        <f>'L6'!AF26</f>
        <v>0</v>
      </c>
      <c r="X46" s="165">
        <f>'L6'!AG26</f>
        <v>184.38461538461539</v>
      </c>
      <c r="Y46" s="165">
        <f>'L6'!AH26</f>
        <v>184.38461538461539</v>
      </c>
      <c r="Z46" s="165"/>
      <c r="AA46" s="165"/>
      <c r="AB46" s="165">
        <f>'L6'!AL26</f>
        <v>10</v>
      </c>
      <c r="AC46" s="165">
        <f>'L6'!AR26</f>
        <v>13.557692307692307</v>
      </c>
      <c r="AD46" s="165">
        <f>'L6'!AX26</f>
        <v>207.94230769230768</v>
      </c>
      <c r="AE46" s="163">
        <f>'L6'!BE26</f>
        <v>9</v>
      </c>
      <c r="AF46" s="166">
        <f>'L6'!BH26</f>
        <v>0</v>
      </c>
      <c r="AG46" s="166">
        <f>'L6'!BW26</f>
        <v>0</v>
      </c>
      <c r="AH46" s="166">
        <f>'L6'!BX26</f>
        <v>12.25</v>
      </c>
      <c r="AI46" s="166">
        <f>'L6'!BY26</f>
        <v>0</v>
      </c>
      <c r="AJ46" s="166">
        <f>'L6'!BV26</f>
        <v>0</v>
      </c>
      <c r="AK46" s="166">
        <f>'L6'!BZ26</f>
        <v>94.15</v>
      </c>
      <c r="AL46" s="166">
        <f>'L6'!CA26</f>
        <v>0</v>
      </c>
      <c r="AM46" s="166">
        <f>'L6'!CB26</f>
        <v>4.58</v>
      </c>
      <c r="AN46" s="166">
        <f>'L6'!CC26</f>
        <v>1</v>
      </c>
      <c r="AO46" s="166">
        <f>'L6'!CD26</f>
        <v>129.46</v>
      </c>
      <c r="AP46" s="161">
        <f>'L6'!CE26</f>
        <v>129</v>
      </c>
      <c r="AQ46" s="167">
        <f>'L6'!CF26</f>
        <v>1800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221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'L6'!A27</f>
        <v>16</v>
      </c>
      <c r="B49" s="161" t="str">
        <f>'L6'!B27</f>
        <v>ID1654</v>
      </c>
      <c r="C49" s="187" t="str">
        <f>'L6'!D27</f>
        <v>រុំ ណារិត</v>
      </c>
      <c r="D49" s="162">
        <f>'L6'!H27</f>
        <v>45056</v>
      </c>
      <c r="E49" s="163">
        <f>'L6'!I27</f>
        <v>204</v>
      </c>
      <c r="F49" s="163">
        <f>'L6'!J27</f>
        <v>26</v>
      </c>
      <c r="G49" s="161">
        <f>'L6'!K27</f>
        <v>0.5</v>
      </c>
      <c r="H49" s="161">
        <f>'L6'!L27</f>
        <v>0</v>
      </c>
      <c r="I49" s="161">
        <f>'L6'!M27</f>
        <v>0</v>
      </c>
      <c r="J49" s="161">
        <f>'L6'!N27</f>
        <v>25.5</v>
      </c>
      <c r="K49" s="161">
        <f>'L6'!P27</f>
        <v>0</v>
      </c>
      <c r="L49" s="161">
        <f>'L6'!Q27</f>
        <v>0</v>
      </c>
      <c r="M49" s="161">
        <f>'L6'!R27</f>
        <v>0</v>
      </c>
      <c r="N49" s="161">
        <f>'L6'!S27</f>
        <v>0</v>
      </c>
      <c r="O49" s="164">
        <f>'L6'!T27</f>
        <v>0</v>
      </c>
      <c r="P49" s="164">
        <f>'L6'!U27</f>
        <v>0</v>
      </c>
      <c r="Q49" s="165">
        <f>'L6'!W27</f>
        <v>0</v>
      </c>
      <c r="R49" s="165">
        <f>'L6'!X27</f>
        <v>0</v>
      </c>
      <c r="S49" s="165">
        <f>'L6'!AB27</f>
        <v>0</v>
      </c>
      <c r="T49" s="165">
        <f>'L6'!AC27</f>
        <v>0</v>
      </c>
      <c r="U49" s="165">
        <f>'L6'!AD27</f>
        <v>0</v>
      </c>
      <c r="V49" s="165">
        <f>'L6'!AE27</f>
        <v>0</v>
      </c>
      <c r="W49" s="165">
        <f>'L6'!AF27</f>
        <v>0</v>
      </c>
      <c r="X49" s="165">
        <f>'L6'!AG27</f>
        <v>200.07692307692307</v>
      </c>
      <c r="Y49" s="165">
        <f>'L6'!AH27</f>
        <v>200.07692307692307</v>
      </c>
      <c r="Z49" s="165"/>
      <c r="AA49" s="165"/>
      <c r="AB49" s="165">
        <f>'L6'!AL27</f>
        <v>10</v>
      </c>
      <c r="AC49" s="165">
        <f>'L6'!AR27</f>
        <v>14.71153846153846</v>
      </c>
      <c r="AD49" s="165">
        <f>'L6'!AX27</f>
        <v>224.78846153846152</v>
      </c>
      <c r="AE49" s="163">
        <f>'L6'!BE27</f>
        <v>6</v>
      </c>
      <c r="AF49" s="166">
        <f>'L6'!BH27</f>
        <v>0</v>
      </c>
      <c r="AG49" s="166">
        <f>'L6'!BW27</f>
        <v>34.964999999999996</v>
      </c>
      <c r="AH49" s="166">
        <f>'L6'!BX27</f>
        <v>13.25</v>
      </c>
      <c r="AI49" s="166">
        <f>'L6'!BY27</f>
        <v>0</v>
      </c>
      <c r="AJ49" s="166">
        <f>'L6'!BV27</f>
        <v>0</v>
      </c>
      <c r="AK49" s="166">
        <f>'L6'!BZ27</f>
        <v>98.08</v>
      </c>
      <c r="AL49" s="166">
        <f>'L6'!CA27</f>
        <v>0</v>
      </c>
      <c r="AM49" s="166">
        <f>'L6'!CB27</f>
        <v>5.58</v>
      </c>
      <c r="AN49" s="166">
        <f>'L6'!CC27</f>
        <v>1</v>
      </c>
      <c r="AO49" s="166">
        <f>'L6'!CD27</f>
        <v>174.34</v>
      </c>
      <c r="AP49" s="161">
        <f>'L6'!CE27</f>
        <v>174</v>
      </c>
      <c r="AQ49" s="167">
        <f>'L6'!CF27</f>
        <v>1400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221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'L6'!A28</f>
        <v>17</v>
      </c>
      <c r="B52" s="161" t="str">
        <f>'L6'!B28</f>
        <v>ID1700</v>
      </c>
      <c r="C52" s="187" t="str">
        <f>'L6'!D28</f>
        <v>ចក់​ ញឹង</v>
      </c>
      <c r="D52" s="162">
        <f>'L6'!H28</f>
        <v>45146</v>
      </c>
      <c r="E52" s="163">
        <f>'L6'!I28</f>
        <v>204</v>
      </c>
      <c r="F52" s="163">
        <f>'L6'!J28</f>
        <v>26</v>
      </c>
      <c r="G52" s="161">
        <f>'L6'!K28</f>
        <v>4</v>
      </c>
      <c r="H52" s="161">
        <f>'L6'!L28</f>
        <v>0</v>
      </c>
      <c r="I52" s="161">
        <f>'L6'!M28</f>
        <v>0</v>
      </c>
      <c r="J52" s="161">
        <f>'L6'!N28</f>
        <v>21</v>
      </c>
      <c r="K52" s="161">
        <f>'L6'!P28</f>
        <v>0</v>
      </c>
      <c r="L52" s="161">
        <f>'L6'!Q28</f>
        <v>0</v>
      </c>
      <c r="M52" s="161" t="str">
        <f>'L6'!R28</f>
        <v>1</v>
      </c>
      <c r="N52" s="161">
        <f>'L6'!S28</f>
        <v>0</v>
      </c>
      <c r="O52" s="164">
        <f>'L6'!T28</f>
        <v>0</v>
      </c>
      <c r="P52" s="164">
        <f>'L6'!U28</f>
        <v>0</v>
      </c>
      <c r="Q52" s="165">
        <f>'L6'!W28</f>
        <v>0</v>
      </c>
      <c r="R52" s="165">
        <f>'L6'!X28</f>
        <v>0</v>
      </c>
      <c r="S52" s="165">
        <f>'L6'!AB28</f>
        <v>0</v>
      </c>
      <c r="T52" s="165">
        <f>'L6'!AC28</f>
        <v>0</v>
      </c>
      <c r="U52" s="165">
        <f>'L6'!AD28</f>
        <v>0</v>
      </c>
      <c r="V52" s="165">
        <f>'L6'!AE28</f>
        <v>7.8461538461538458</v>
      </c>
      <c r="W52" s="165">
        <f>'L6'!AF28</f>
        <v>0</v>
      </c>
      <c r="X52" s="165">
        <f>'L6'!AG28</f>
        <v>164.76923076923077</v>
      </c>
      <c r="Y52" s="165">
        <f>'L6'!AH28</f>
        <v>172.61538461538461</v>
      </c>
      <c r="Z52" s="165"/>
      <c r="AA52" s="165"/>
      <c r="AB52" s="165">
        <f>'L6'!AL28</f>
        <v>10</v>
      </c>
      <c r="AC52" s="165">
        <f>'L6'!AR28</f>
        <v>0</v>
      </c>
      <c r="AD52" s="165">
        <f>'L6'!AX28</f>
        <v>182.61538461538461</v>
      </c>
      <c r="AE52" s="163">
        <f>'L6'!BE28</f>
        <v>3</v>
      </c>
      <c r="AF52" s="166">
        <f>'L6'!BH28</f>
        <v>0</v>
      </c>
      <c r="AG52" s="166">
        <f>'L6'!BW28</f>
        <v>35.226999999999997</v>
      </c>
      <c r="AH52" s="166">
        <f>'L6'!BX28</f>
        <v>11</v>
      </c>
      <c r="AI52" s="166">
        <f>'L6'!BY28</f>
        <v>0</v>
      </c>
      <c r="AJ52" s="166">
        <f>'L6'!BV28</f>
        <v>0</v>
      </c>
      <c r="AK52" s="166">
        <f>'L6'!BZ28</f>
        <v>94.15</v>
      </c>
      <c r="AL52" s="166">
        <f>'L6'!CA28</f>
        <v>0</v>
      </c>
      <c r="AM52" s="166">
        <f>'L6'!CB28</f>
        <v>4.63</v>
      </c>
      <c r="AN52" s="166">
        <f>'L6'!CC28</f>
        <v>1</v>
      </c>
      <c r="AO52" s="166">
        <f>'L6'!CD28</f>
        <v>132.06</v>
      </c>
      <c r="AP52" s="161">
        <f>'L6'!CE28</f>
        <v>132</v>
      </c>
      <c r="AQ52" s="167">
        <f>'L6'!CF28</f>
        <v>200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221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'L6'!A29</f>
        <v>18</v>
      </c>
      <c r="B55" s="161" t="str">
        <f>'L6'!B29</f>
        <v>ID1703</v>
      </c>
      <c r="C55" s="187" t="str">
        <f>'L6'!D29</f>
        <v>ឡូត គន្ធា</v>
      </c>
      <c r="D55" s="162">
        <f>'L6'!H29</f>
        <v>45148</v>
      </c>
      <c r="E55" s="163">
        <f>'L6'!I29</f>
        <v>204</v>
      </c>
      <c r="F55" s="163">
        <f>'L6'!J29</f>
        <v>26</v>
      </c>
      <c r="G55" s="161">
        <f>'L6'!K29</f>
        <v>0</v>
      </c>
      <c r="H55" s="161">
        <f>'L6'!L29</f>
        <v>0</v>
      </c>
      <c r="I55" s="161">
        <f>'L6'!M29</f>
        <v>0</v>
      </c>
      <c r="J55" s="161">
        <f>'L6'!N29</f>
        <v>26</v>
      </c>
      <c r="K55" s="161">
        <f>'L6'!P29</f>
        <v>0</v>
      </c>
      <c r="L55" s="161">
        <f>'L6'!Q29</f>
        <v>0</v>
      </c>
      <c r="M55" s="161">
        <f>'L6'!R29</f>
        <v>0</v>
      </c>
      <c r="N55" s="161">
        <f>'L6'!S29</f>
        <v>0</v>
      </c>
      <c r="O55" s="164">
        <f>'L6'!T29</f>
        <v>0</v>
      </c>
      <c r="P55" s="164">
        <f>'L6'!U29</f>
        <v>0</v>
      </c>
      <c r="Q55" s="165">
        <f>'L6'!W29</f>
        <v>0</v>
      </c>
      <c r="R55" s="165">
        <f>'L6'!X29</f>
        <v>0</v>
      </c>
      <c r="S55" s="165">
        <f>'L6'!AB29</f>
        <v>0</v>
      </c>
      <c r="T55" s="165">
        <f>'L6'!AC29</f>
        <v>0</v>
      </c>
      <c r="U55" s="165">
        <f>'L6'!AD29</f>
        <v>0</v>
      </c>
      <c r="V55" s="165">
        <f>'L6'!AE29</f>
        <v>0</v>
      </c>
      <c r="W55" s="165">
        <f>'L6'!AF29</f>
        <v>0</v>
      </c>
      <c r="X55" s="165">
        <f>'L6'!AG29</f>
        <v>204</v>
      </c>
      <c r="Y55" s="165">
        <f>'L6'!AH29</f>
        <v>204</v>
      </c>
      <c r="Z55" s="165"/>
      <c r="AA55" s="165"/>
      <c r="AB55" s="165">
        <f>'L6'!AL29</f>
        <v>10</v>
      </c>
      <c r="AC55" s="165">
        <f>'L6'!AR29</f>
        <v>14.999999999999998</v>
      </c>
      <c r="AD55" s="165">
        <f>'L6'!AX29</f>
        <v>229</v>
      </c>
      <c r="AE55" s="163">
        <f>'L6'!BE29</f>
        <v>3</v>
      </c>
      <c r="AF55" s="166">
        <f>'L6'!BH29</f>
        <v>0</v>
      </c>
      <c r="AG55" s="166">
        <f>'L6'!BW29</f>
        <v>35.409500000000001</v>
      </c>
      <c r="AH55" s="166">
        <f>'L6'!BX29</f>
        <v>13.5</v>
      </c>
      <c r="AI55" s="166">
        <f>'L6'!BY29</f>
        <v>0</v>
      </c>
      <c r="AJ55" s="166">
        <f>'L6'!BV29</f>
        <v>0</v>
      </c>
      <c r="AK55" s="166">
        <f>'L6'!BZ29</f>
        <v>102</v>
      </c>
      <c r="AL55" s="166">
        <f>'L6'!CA29</f>
        <v>0</v>
      </c>
      <c r="AM55" s="166">
        <f>'L6'!CB29</f>
        <v>5.77</v>
      </c>
      <c r="AN55" s="166">
        <f>'L6'!CC29</f>
        <v>1</v>
      </c>
      <c r="AO55" s="166">
        <f>'L6'!CD29</f>
        <v>172.14</v>
      </c>
      <c r="AP55" s="161">
        <f>'L6'!CE29</f>
        <v>172</v>
      </c>
      <c r="AQ55" s="167">
        <f>'L6'!CF29</f>
        <v>600</v>
      </c>
    </row>
    <row r="56" spans="1:43" s="158" customFormat="1" ht="23.25" customHeight="1">
      <c r="A56" s="333" t="e">
        <f>$AS$1</f>
        <v>#REF!</v>
      </c>
      <c r="B56" s="334"/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58</v>
      </c>
      <c r="AG56" s="331" t="s">
        <v>198</v>
      </c>
      <c r="AH56" s="331" t="s">
        <v>248</v>
      </c>
      <c r="AI56" s="331" t="s">
        <v>249</v>
      </c>
      <c r="AJ56" s="335" t="s">
        <v>152</v>
      </c>
      <c r="AK56" s="335" t="s">
        <v>245</v>
      </c>
      <c r="AL56" s="335" t="s">
        <v>199</v>
      </c>
      <c r="AM56" s="335" t="s">
        <v>160</v>
      </c>
      <c r="AN56" s="335" t="s">
        <v>25</v>
      </c>
      <c r="AO56" s="335" t="s">
        <v>79</v>
      </c>
      <c r="AP56" s="337" t="s">
        <v>130</v>
      </c>
      <c r="AQ56" s="338"/>
    </row>
    <row r="57" spans="1:43" s="158" customFormat="1" ht="36.75" customHeight="1">
      <c r="A57" s="214" t="s">
        <v>221</v>
      </c>
      <c r="B57" s="214" t="s">
        <v>14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2"/>
      <c r="AH57" s="332"/>
      <c r="AI57" s="332"/>
      <c r="AJ57" s="336"/>
      <c r="AK57" s="336"/>
      <c r="AL57" s="336"/>
      <c r="AM57" s="336"/>
      <c r="AN57" s="336"/>
      <c r="AO57" s="336"/>
      <c r="AP57" s="160" t="s">
        <v>128</v>
      </c>
      <c r="AQ57" s="160" t="s">
        <v>129</v>
      </c>
    </row>
    <row r="58" spans="1:43" ht="23.25" customHeight="1">
      <c r="A58" s="80">
        <f>'L6'!A30</f>
        <v>19</v>
      </c>
      <c r="B58" s="161" t="str">
        <f>'L6'!B30</f>
        <v>ID1704</v>
      </c>
      <c r="C58" s="187" t="str">
        <f>'L6'!D30</f>
        <v>ហុន ចាន់រី</v>
      </c>
      <c r="D58" s="162">
        <f>'L6'!H30</f>
        <v>45148</v>
      </c>
      <c r="E58" s="163">
        <f>'L6'!I30</f>
        <v>204</v>
      </c>
      <c r="F58" s="163">
        <f>'L6'!J30</f>
        <v>26</v>
      </c>
      <c r="G58" s="161">
        <f>'L6'!K30</f>
        <v>0</v>
      </c>
      <c r="H58" s="161">
        <f>'L6'!L30</f>
        <v>0</v>
      </c>
      <c r="I58" s="161">
        <f>'L6'!M30</f>
        <v>0</v>
      </c>
      <c r="J58" s="161">
        <f>'L6'!N30</f>
        <v>26</v>
      </c>
      <c r="K58" s="161">
        <f>'L6'!P30</f>
        <v>0</v>
      </c>
      <c r="L58" s="161">
        <f>'L6'!Q30</f>
        <v>0</v>
      </c>
      <c r="M58" s="161">
        <f>'L6'!R30</f>
        <v>0</v>
      </c>
      <c r="N58" s="161">
        <f>'L6'!S30</f>
        <v>0</v>
      </c>
      <c r="O58" s="164">
        <f>'L6'!T30</f>
        <v>0</v>
      </c>
      <c r="P58" s="164">
        <f>'L6'!U30</f>
        <v>0</v>
      </c>
      <c r="Q58" s="165">
        <f>'L6'!W30</f>
        <v>0</v>
      </c>
      <c r="R58" s="165">
        <f>'L6'!X30</f>
        <v>0</v>
      </c>
      <c r="S58" s="165">
        <f>'L6'!AB30</f>
        <v>0</v>
      </c>
      <c r="T58" s="165">
        <f>'L6'!AC30</f>
        <v>0</v>
      </c>
      <c r="U58" s="165">
        <f>'L6'!AD30</f>
        <v>0</v>
      </c>
      <c r="V58" s="165">
        <f>'L6'!AE30</f>
        <v>0</v>
      </c>
      <c r="W58" s="165">
        <f>'L6'!AF30</f>
        <v>0</v>
      </c>
      <c r="X58" s="165">
        <f>'L6'!AG30</f>
        <v>204</v>
      </c>
      <c r="Y58" s="165">
        <f>'L6'!AH30</f>
        <v>204</v>
      </c>
      <c r="Z58" s="165"/>
      <c r="AA58" s="165"/>
      <c r="AB58" s="165">
        <f>'L6'!AL30</f>
        <v>10</v>
      </c>
      <c r="AC58" s="165">
        <f>'L6'!AR30</f>
        <v>14.999999999999998</v>
      </c>
      <c r="AD58" s="165">
        <f>'L6'!AX30</f>
        <v>229</v>
      </c>
      <c r="AE58" s="163">
        <f>'L6'!BE30</f>
        <v>3</v>
      </c>
      <c r="AF58" s="166">
        <f>'L6'!BH30</f>
        <v>0</v>
      </c>
      <c r="AG58" s="166">
        <f>'L6'!BW30</f>
        <v>36.261500000000005</v>
      </c>
      <c r="AH58" s="166">
        <f>'L6'!BX30</f>
        <v>13.5</v>
      </c>
      <c r="AI58" s="166">
        <f>'L6'!BY30</f>
        <v>0</v>
      </c>
      <c r="AJ58" s="166">
        <f>'L6'!BV30</f>
        <v>0</v>
      </c>
      <c r="AK58" s="166">
        <f>'L6'!BZ30</f>
        <v>102</v>
      </c>
      <c r="AL58" s="166">
        <f>'L6'!CA30</f>
        <v>0</v>
      </c>
      <c r="AM58" s="166">
        <f>'L6'!CB30</f>
        <v>5.63</v>
      </c>
      <c r="AN58" s="166">
        <f>'L6'!CC30</f>
        <v>1</v>
      </c>
      <c r="AO58" s="166">
        <f>'L6'!CD30</f>
        <v>173.13</v>
      </c>
      <c r="AP58" s="161">
        <f>'L6'!CE30</f>
        <v>173</v>
      </c>
      <c r="AQ58" s="167">
        <f>'L6'!CF30</f>
        <v>500</v>
      </c>
    </row>
    <row r="59" spans="1:43" s="158" customFormat="1" ht="23.25" customHeight="1">
      <c r="A59" s="333" t="e">
        <f>$AS$1</f>
        <v>#REF!</v>
      </c>
      <c r="B59" s="334"/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58</v>
      </c>
      <c r="AG59" s="331" t="s">
        <v>198</v>
      </c>
      <c r="AH59" s="331" t="s">
        <v>248</v>
      </c>
      <c r="AI59" s="331" t="s">
        <v>249</v>
      </c>
      <c r="AJ59" s="335" t="s">
        <v>152</v>
      </c>
      <c r="AK59" s="335" t="s">
        <v>245</v>
      </c>
      <c r="AL59" s="335" t="s">
        <v>199</v>
      </c>
      <c r="AM59" s="335" t="s">
        <v>160</v>
      </c>
      <c r="AN59" s="335" t="s">
        <v>25</v>
      </c>
      <c r="AO59" s="335" t="s">
        <v>79</v>
      </c>
      <c r="AP59" s="337" t="s">
        <v>130</v>
      </c>
      <c r="AQ59" s="338"/>
    </row>
    <row r="60" spans="1:43" s="158" customFormat="1" ht="36.75" customHeight="1">
      <c r="A60" s="214" t="s">
        <v>221</v>
      </c>
      <c r="B60" s="214" t="s">
        <v>14</v>
      </c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2"/>
      <c r="AH60" s="332"/>
      <c r="AI60" s="332"/>
      <c r="AJ60" s="336"/>
      <c r="AK60" s="336"/>
      <c r="AL60" s="336"/>
      <c r="AM60" s="336"/>
      <c r="AN60" s="336"/>
      <c r="AO60" s="336"/>
      <c r="AP60" s="160" t="s">
        <v>128</v>
      </c>
      <c r="AQ60" s="160" t="s">
        <v>129</v>
      </c>
    </row>
    <row r="61" spans="1:43" ht="23.25" customHeight="1">
      <c r="A61" s="80">
        <f>'L6'!A31</f>
        <v>20</v>
      </c>
      <c r="B61" s="161" t="str">
        <f>'L6'!B31</f>
        <v>ID1755</v>
      </c>
      <c r="C61" s="187" t="str">
        <f>'L6'!D31</f>
        <v>ខឹម សាយ័ន្ត</v>
      </c>
      <c r="D61" s="162">
        <f>'L6'!H31</f>
        <v>45261</v>
      </c>
      <c r="E61" s="163">
        <f>'L6'!I31</f>
        <v>204</v>
      </c>
      <c r="F61" s="163">
        <f>'L6'!J31</f>
        <v>26</v>
      </c>
      <c r="G61" s="161">
        <f>'L6'!K31</f>
        <v>0</v>
      </c>
      <c r="H61" s="161">
        <f>'L6'!L31</f>
        <v>0</v>
      </c>
      <c r="I61" s="161">
        <f>'L6'!M31</f>
        <v>0</v>
      </c>
      <c r="J61" s="161">
        <f>'L6'!N31</f>
        <v>26</v>
      </c>
      <c r="K61" s="161">
        <f>'L6'!P31</f>
        <v>0</v>
      </c>
      <c r="L61" s="161">
        <f>'L6'!Q31</f>
        <v>0</v>
      </c>
      <c r="M61" s="161">
        <f>'L6'!R31</f>
        <v>0</v>
      </c>
      <c r="N61" s="161">
        <f>'L6'!S31</f>
        <v>0</v>
      </c>
      <c r="O61" s="164">
        <f>'L6'!T31</f>
        <v>0</v>
      </c>
      <c r="P61" s="164">
        <f>'L6'!U31</f>
        <v>0</v>
      </c>
      <c r="Q61" s="165">
        <f>'L6'!W31</f>
        <v>0</v>
      </c>
      <c r="R61" s="165">
        <f>'L6'!X31</f>
        <v>0</v>
      </c>
      <c r="S61" s="165">
        <f>'L6'!AB31</f>
        <v>0</v>
      </c>
      <c r="T61" s="165">
        <f>'L6'!AC31</f>
        <v>0</v>
      </c>
      <c r="U61" s="165">
        <f>'L6'!AD31</f>
        <v>0</v>
      </c>
      <c r="V61" s="165">
        <f>'L6'!AE31</f>
        <v>0</v>
      </c>
      <c r="W61" s="165">
        <f>'L6'!AF31</f>
        <v>0</v>
      </c>
      <c r="X61" s="165">
        <f>'L6'!AG31</f>
        <v>204</v>
      </c>
      <c r="Y61" s="165">
        <f>'L6'!AH31</f>
        <v>204</v>
      </c>
      <c r="Z61" s="165"/>
      <c r="AA61" s="165"/>
      <c r="AB61" s="165">
        <f>'L6'!AL31</f>
        <v>10</v>
      </c>
      <c r="AC61" s="165">
        <f>'L6'!AR31</f>
        <v>14.999999999999998</v>
      </c>
      <c r="AD61" s="165">
        <f>'L6'!AX31</f>
        <v>229</v>
      </c>
      <c r="AE61" s="163">
        <f>'L6'!BE31</f>
        <v>3</v>
      </c>
      <c r="AF61" s="166">
        <f>'L6'!BH31</f>
        <v>20</v>
      </c>
      <c r="AG61" s="166">
        <f>'L6'!BW31</f>
        <v>39.150000000000006</v>
      </c>
      <c r="AH61" s="166">
        <f>'L6'!BX31</f>
        <v>13.5</v>
      </c>
      <c r="AI61" s="166">
        <f>'L6'!BY31</f>
        <v>0</v>
      </c>
      <c r="AJ61" s="166">
        <f>'L6'!BV31</f>
        <v>0</v>
      </c>
      <c r="AK61" s="166">
        <f>'L6'!BZ31</f>
        <v>102</v>
      </c>
      <c r="AL61" s="166">
        <f>'L6'!CA31</f>
        <v>0</v>
      </c>
      <c r="AM61" s="166">
        <f>'L6'!CB31</f>
        <v>5.83</v>
      </c>
      <c r="AN61" s="166">
        <f>'L6'!CC31</f>
        <v>1</v>
      </c>
      <c r="AO61" s="166">
        <f>'L6'!CD31</f>
        <v>195.82</v>
      </c>
      <c r="AP61" s="161">
        <f>'L6'!CE31</f>
        <v>195</v>
      </c>
      <c r="AQ61" s="167">
        <f>'L6'!CF31</f>
        <v>3300</v>
      </c>
    </row>
    <row r="62" spans="1:43" s="158" customFormat="1" ht="23.25" customHeight="1">
      <c r="A62" s="333" t="e">
        <f>$AS$1</f>
        <v>#REF!</v>
      </c>
      <c r="B62" s="334"/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58</v>
      </c>
      <c r="AG62" s="331" t="s">
        <v>198</v>
      </c>
      <c r="AH62" s="331" t="s">
        <v>248</v>
      </c>
      <c r="AI62" s="331" t="s">
        <v>249</v>
      </c>
      <c r="AJ62" s="335" t="s">
        <v>152</v>
      </c>
      <c r="AK62" s="335" t="s">
        <v>245</v>
      </c>
      <c r="AL62" s="335" t="s">
        <v>199</v>
      </c>
      <c r="AM62" s="335" t="s">
        <v>160</v>
      </c>
      <c r="AN62" s="335" t="s">
        <v>25</v>
      </c>
      <c r="AO62" s="335" t="s">
        <v>79</v>
      </c>
      <c r="AP62" s="337" t="s">
        <v>130</v>
      </c>
      <c r="AQ62" s="338"/>
    </row>
    <row r="63" spans="1:43" s="158" customFormat="1" ht="36.75" customHeight="1">
      <c r="A63" s="214" t="s">
        <v>221</v>
      </c>
      <c r="B63" s="214" t="s">
        <v>14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2"/>
      <c r="AH63" s="332"/>
      <c r="AI63" s="332"/>
      <c r="AJ63" s="336"/>
      <c r="AK63" s="336"/>
      <c r="AL63" s="336"/>
      <c r="AM63" s="336"/>
      <c r="AN63" s="336"/>
      <c r="AO63" s="336"/>
      <c r="AP63" s="160" t="s">
        <v>128</v>
      </c>
      <c r="AQ63" s="160" t="s">
        <v>129</v>
      </c>
    </row>
    <row r="64" spans="1:43" ht="23.25" customHeight="1">
      <c r="A64" s="80">
        <f>'L6'!A32</f>
        <v>21</v>
      </c>
      <c r="B64" s="161" t="str">
        <f>'L6'!B32</f>
        <v>ID1784</v>
      </c>
      <c r="C64" s="187" t="str">
        <f>'L6'!D32</f>
        <v>នួន សារ៉េត</v>
      </c>
      <c r="D64" s="162">
        <f>'L6'!H32</f>
        <v>45317</v>
      </c>
      <c r="E64" s="163">
        <f>'L6'!I32</f>
        <v>204</v>
      </c>
      <c r="F64" s="163">
        <f>'L6'!J32</f>
        <v>26</v>
      </c>
      <c r="G64" s="161">
        <f>'L6'!K32</f>
        <v>0.5</v>
      </c>
      <c r="H64" s="161">
        <f>'L6'!L32</f>
        <v>0</v>
      </c>
      <c r="I64" s="161">
        <f>'L6'!M32</f>
        <v>0</v>
      </c>
      <c r="J64" s="161">
        <f>'L6'!N32</f>
        <v>25.5</v>
      </c>
      <c r="K64" s="161">
        <f>'L6'!P32</f>
        <v>0</v>
      </c>
      <c r="L64" s="161">
        <f>'L6'!Q32</f>
        <v>0</v>
      </c>
      <c r="M64" s="161">
        <f>'L6'!R32</f>
        <v>0</v>
      </c>
      <c r="N64" s="161">
        <f>'L6'!S32</f>
        <v>0</v>
      </c>
      <c r="O64" s="164">
        <f>'L6'!T32</f>
        <v>0</v>
      </c>
      <c r="P64" s="164">
        <f>'L6'!U32</f>
        <v>0</v>
      </c>
      <c r="Q64" s="165">
        <f>'L6'!W32</f>
        <v>0</v>
      </c>
      <c r="R64" s="165">
        <f>'L6'!X32</f>
        <v>0</v>
      </c>
      <c r="S64" s="165">
        <f>'L6'!AB32</f>
        <v>0</v>
      </c>
      <c r="T64" s="165">
        <f>'L6'!AC32</f>
        <v>0</v>
      </c>
      <c r="U64" s="165">
        <f>'L6'!AD32</f>
        <v>0</v>
      </c>
      <c r="V64" s="165">
        <f>'L6'!AE32</f>
        <v>0</v>
      </c>
      <c r="W64" s="165">
        <f>'L6'!AF32</f>
        <v>0</v>
      </c>
      <c r="X64" s="165">
        <f>'L6'!AG32</f>
        <v>200.07692307692307</v>
      </c>
      <c r="Y64" s="165">
        <f>'L6'!AH32</f>
        <v>200.07692307692307</v>
      </c>
      <c r="Z64" s="165"/>
      <c r="AA64" s="165"/>
      <c r="AB64" s="165">
        <f>'L6'!AL32</f>
        <v>10</v>
      </c>
      <c r="AC64" s="165">
        <f>'L6'!AR32</f>
        <v>14.71153846153846</v>
      </c>
      <c r="AD64" s="165">
        <f>'L6'!AX32</f>
        <v>224.78846153846152</v>
      </c>
      <c r="AE64" s="163">
        <f>'L6'!BE32</f>
        <v>3</v>
      </c>
      <c r="AF64" s="166">
        <f>'L6'!BH32</f>
        <v>0</v>
      </c>
      <c r="AG64" s="166">
        <f>'L6'!BW32</f>
        <v>0</v>
      </c>
      <c r="AH64" s="166">
        <f>'L6'!BX32</f>
        <v>13.25</v>
      </c>
      <c r="AI64" s="166">
        <f>'L6'!BY32</f>
        <v>0</v>
      </c>
      <c r="AJ64" s="166">
        <f>'L6'!BV32</f>
        <v>0</v>
      </c>
      <c r="AK64" s="166">
        <f>'L6'!BZ32</f>
        <v>98.08</v>
      </c>
      <c r="AL64" s="166">
        <f>'L6'!CA32</f>
        <v>0</v>
      </c>
      <c r="AM64" s="166">
        <f>'L6'!CB32</f>
        <v>4.82</v>
      </c>
      <c r="AN64" s="166">
        <f>'L6'!CC32</f>
        <v>1</v>
      </c>
      <c r="AO64" s="166">
        <f>'L6'!CD32</f>
        <v>137.13999999999999</v>
      </c>
      <c r="AP64" s="161">
        <f>'L6'!CE32</f>
        <v>137</v>
      </c>
      <c r="AQ64" s="167">
        <f>'L6'!CF32</f>
        <v>600</v>
      </c>
    </row>
    <row r="65" spans="1:43" s="158" customFormat="1" ht="23.25" customHeight="1">
      <c r="A65" s="333" t="e">
        <f>$AS$1</f>
        <v>#REF!</v>
      </c>
      <c r="B65" s="334"/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58</v>
      </c>
      <c r="AG65" s="331" t="s">
        <v>198</v>
      </c>
      <c r="AH65" s="331" t="s">
        <v>248</v>
      </c>
      <c r="AI65" s="331" t="s">
        <v>249</v>
      </c>
      <c r="AJ65" s="335" t="s">
        <v>152</v>
      </c>
      <c r="AK65" s="335" t="s">
        <v>245</v>
      </c>
      <c r="AL65" s="335" t="s">
        <v>199</v>
      </c>
      <c r="AM65" s="335" t="s">
        <v>160</v>
      </c>
      <c r="AN65" s="335" t="s">
        <v>25</v>
      </c>
      <c r="AO65" s="335" t="s">
        <v>79</v>
      </c>
      <c r="AP65" s="337" t="s">
        <v>130</v>
      </c>
      <c r="AQ65" s="338"/>
    </row>
    <row r="66" spans="1:43" s="158" customFormat="1" ht="36.75" customHeight="1">
      <c r="A66" s="214" t="s">
        <v>221</v>
      </c>
      <c r="B66" s="214" t="s">
        <v>14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2"/>
      <c r="AH66" s="332"/>
      <c r="AI66" s="332"/>
      <c r="AJ66" s="336"/>
      <c r="AK66" s="336"/>
      <c r="AL66" s="336"/>
      <c r="AM66" s="336"/>
      <c r="AN66" s="336"/>
      <c r="AO66" s="336"/>
      <c r="AP66" s="160" t="s">
        <v>128</v>
      </c>
      <c r="AQ66" s="160" t="s">
        <v>129</v>
      </c>
    </row>
    <row r="67" spans="1:43" ht="23.25" customHeight="1">
      <c r="A67" s="80">
        <f>'L6'!A33</f>
        <v>22</v>
      </c>
      <c r="B67" s="161" t="str">
        <f>'L6'!B33</f>
        <v>ID1787</v>
      </c>
      <c r="C67" s="187" t="str">
        <f>'L6'!D33</f>
        <v>ផង់ ប៉ាក់</v>
      </c>
      <c r="D67" s="162">
        <f>'L6'!H33</f>
        <v>45323</v>
      </c>
      <c r="E67" s="163">
        <f>'L6'!I33</f>
        <v>204</v>
      </c>
      <c r="F67" s="163">
        <f>'L6'!J33</f>
        <v>26</v>
      </c>
      <c r="G67" s="161">
        <f>'L6'!K33</f>
        <v>4</v>
      </c>
      <c r="H67" s="161">
        <f>'L6'!L33</f>
        <v>0</v>
      </c>
      <c r="I67" s="161">
        <f>'L6'!M33</f>
        <v>0</v>
      </c>
      <c r="J67" s="161">
        <f>'L6'!N33</f>
        <v>21</v>
      </c>
      <c r="K67" s="161">
        <f>'L6'!P33</f>
        <v>0</v>
      </c>
      <c r="L67" s="161">
        <f>'L6'!Q33</f>
        <v>0</v>
      </c>
      <c r="M67" s="161" t="str">
        <f>'L6'!R33</f>
        <v>1</v>
      </c>
      <c r="N67" s="161">
        <f>'L6'!S33</f>
        <v>0</v>
      </c>
      <c r="O67" s="164">
        <f>'L6'!T33</f>
        <v>0</v>
      </c>
      <c r="P67" s="164">
        <f>'L6'!U33</f>
        <v>0</v>
      </c>
      <c r="Q67" s="165">
        <f>'L6'!W33</f>
        <v>0</v>
      </c>
      <c r="R67" s="165">
        <f>'L6'!X33</f>
        <v>0</v>
      </c>
      <c r="S67" s="165">
        <f>'L6'!AB33</f>
        <v>0</v>
      </c>
      <c r="T67" s="165">
        <f>'L6'!AC33</f>
        <v>0</v>
      </c>
      <c r="U67" s="165">
        <f>'L6'!AD33</f>
        <v>0</v>
      </c>
      <c r="V67" s="165">
        <f>'L6'!AE33</f>
        <v>7.8461538461538458</v>
      </c>
      <c r="W67" s="165">
        <f>'L6'!AF33</f>
        <v>0</v>
      </c>
      <c r="X67" s="165">
        <f>'L6'!AG33</f>
        <v>164.76923076923077</v>
      </c>
      <c r="Y67" s="165">
        <f>'L6'!AH33</f>
        <v>172.61538461538461</v>
      </c>
      <c r="Z67" s="165"/>
      <c r="AA67" s="165"/>
      <c r="AB67" s="165">
        <f>'L6'!AL33</f>
        <v>10</v>
      </c>
      <c r="AC67" s="165">
        <f>'L6'!AR33</f>
        <v>0</v>
      </c>
      <c r="AD67" s="165">
        <f>'L6'!AX33</f>
        <v>182.61538461538461</v>
      </c>
      <c r="AE67" s="163">
        <f>'L6'!BE33</f>
        <v>0</v>
      </c>
      <c r="AF67" s="166">
        <f>'L6'!BH33</f>
        <v>12</v>
      </c>
      <c r="AG67" s="166">
        <f>'L6'!BW33</f>
        <v>0</v>
      </c>
      <c r="AH67" s="166">
        <f>'L6'!BX33</f>
        <v>11</v>
      </c>
      <c r="AI67" s="166">
        <f>'L6'!BY33</f>
        <v>0</v>
      </c>
      <c r="AJ67" s="166">
        <f>'L6'!BV33</f>
        <v>0</v>
      </c>
      <c r="AK67" s="166">
        <f>'L6'!BZ33</f>
        <v>102</v>
      </c>
      <c r="AL67" s="166">
        <f>'L6'!CA33</f>
        <v>0</v>
      </c>
      <c r="AM67" s="166">
        <f>'L6'!CB33</f>
        <v>4.1100000000000003</v>
      </c>
      <c r="AN67" s="166">
        <f>'L6'!CC33</f>
        <v>1</v>
      </c>
      <c r="AO67" s="166">
        <f>'L6'!CD33</f>
        <v>98.51</v>
      </c>
      <c r="AP67" s="161">
        <f>'L6'!CE33</f>
        <v>98</v>
      </c>
      <c r="AQ67" s="167">
        <f>'L6'!CF33</f>
        <v>2000</v>
      </c>
    </row>
    <row r="68" spans="1:43" s="158" customFormat="1" ht="23.25" customHeight="1">
      <c r="A68" s="333" t="e">
        <f>$AS$1</f>
        <v>#REF!</v>
      </c>
      <c r="B68" s="334"/>
      <c r="C68" s="335" t="s">
        <v>39</v>
      </c>
      <c r="D68" s="335" t="s">
        <v>23</v>
      </c>
      <c r="E68" s="335" t="s">
        <v>15</v>
      </c>
      <c r="F68" s="335" t="s">
        <v>7</v>
      </c>
      <c r="G68" s="335" t="s">
        <v>52</v>
      </c>
      <c r="H68" s="335" t="s">
        <v>8</v>
      </c>
      <c r="I68" s="335" t="s">
        <v>172</v>
      </c>
      <c r="J68" s="335" t="s">
        <v>170</v>
      </c>
      <c r="K68" s="335" t="s">
        <v>50</v>
      </c>
      <c r="L68" s="335" t="s">
        <v>232</v>
      </c>
      <c r="M68" s="335" t="s">
        <v>54</v>
      </c>
      <c r="N68" s="335" t="s">
        <v>43</v>
      </c>
      <c r="O68" s="337" t="s">
        <v>16</v>
      </c>
      <c r="P68" s="338"/>
      <c r="Q68" s="337" t="s">
        <v>17</v>
      </c>
      <c r="R68" s="338"/>
      <c r="S68" s="335" t="s">
        <v>171</v>
      </c>
      <c r="T68" s="335" t="s">
        <v>50</v>
      </c>
      <c r="U68" s="335" t="s">
        <v>232</v>
      </c>
      <c r="V68" s="335" t="str">
        <f>M68</f>
        <v>ច្បាប់ឈឺ</v>
      </c>
      <c r="W68" s="335" t="s">
        <v>77</v>
      </c>
      <c r="X68" s="335" t="s">
        <v>18</v>
      </c>
      <c r="Y68" s="335" t="s">
        <v>139</v>
      </c>
      <c r="Z68" s="339" t="s">
        <v>140</v>
      </c>
      <c r="AA68" s="339" t="s">
        <v>141</v>
      </c>
      <c r="AB68" s="335" t="s">
        <v>30</v>
      </c>
      <c r="AC68" s="335" t="s">
        <v>83</v>
      </c>
      <c r="AD68" s="335" t="s">
        <v>78</v>
      </c>
      <c r="AE68" s="335" t="s">
        <v>48</v>
      </c>
      <c r="AF68" s="335" t="s">
        <v>58</v>
      </c>
      <c r="AG68" s="331" t="s">
        <v>198</v>
      </c>
      <c r="AH68" s="331" t="s">
        <v>248</v>
      </c>
      <c r="AI68" s="331" t="s">
        <v>249</v>
      </c>
      <c r="AJ68" s="335" t="s">
        <v>152</v>
      </c>
      <c r="AK68" s="335" t="s">
        <v>245</v>
      </c>
      <c r="AL68" s="335" t="s">
        <v>199</v>
      </c>
      <c r="AM68" s="335" t="s">
        <v>160</v>
      </c>
      <c r="AN68" s="335" t="s">
        <v>25</v>
      </c>
      <c r="AO68" s="335" t="s">
        <v>79</v>
      </c>
      <c r="AP68" s="337" t="s">
        <v>130</v>
      </c>
      <c r="AQ68" s="338"/>
    </row>
    <row r="69" spans="1:43" s="158" customFormat="1" ht="36.75" customHeight="1">
      <c r="A69" s="214" t="s">
        <v>221</v>
      </c>
      <c r="B69" s="214" t="s">
        <v>14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159" t="s">
        <v>41</v>
      </c>
      <c r="P69" s="159" t="s">
        <v>42</v>
      </c>
      <c r="Q69" s="159" t="s">
        <v>41</v>
      </c>
      <c r="R69" s="159" t="s">
        <v>42</v>
      </c>
      <c r="S69" s="336"/>
      <c r="T69" s="336"/>
      <c r="U69" s="336"/>
      <c r="V69" s="336"/>
      <c r="W69" s="336"/>
      <c r="X69" s="336"/>
      <c r="Y69" s="336"/>
      <c r="Z69" s="340"/>
      <c r="AA69" s="340"/>
      <c r="AB69" s="336"/>
      <c r="AC69" s="336"/>
      <c r="AD69" s="336"/>
      <c r="AE69" s="336"/>
      <c r="AF69" s="336"/>
      <c r="AG69" s="332"/>
      <c r="AH69" s="332"/>
      <c r="AI69" s="332"/>
      <c r="AJ69" s="336"/>
      <c r="AK69" s="336"/>
      <c r="AL69" s="336"/>
      <c r="AM69" s="336"/>
      <c r="AN69" s="336"/>
      <c r="AO69" s="336"/>
      <c r="AP69" s="160" t="s">
        <v>128</v>
      </c>
      <c r="AQ69" s="160" t="s">
        <v>129</v>
      </c>
    </row>
    <row r="70" spans="1:43" ht="23.25" customHeight="1">
      <c r="A70" s="80">
        <f>'L6'!A34</f>
        <v>23</v>
      </c>
      <c r="B70" s="161" t="str">
        <f>'L6'!B34</f>
        <v>ID1796</v>
      </c>
      <c r="C70" s="187" t="str">
        <f>'L6'!D34</f>
        <v>ចុញ ស៊ីម</v>
      </c>
      <c r="D70" s="162">
        <f>'L6'!H34</f>
        <v>45348</v>
      </c>
      <c r="E70" s="163">
        <f>'L6'!I34</f>
        <v>204</v>
      </c>
      <c r="F70" s="163">
        <f>'L6'!J34</f>
        <v>26</v>
      </c>
      <c r="G70" s="161">
        <f>'L6'!K34</f>
        <v>0</v>
      </c>
      <c r="H70" s="161">
        <f>'L6'!L34</f>
        <v>0</v>
      </c>
      <c r="I70" s="161">
        <f>'L6'!M34</f>
        <v>0</v>
      </c>
      <c r="J70" s="161">
        <f>'L6'!N34</f>
        <v>26</v>
      </c>
      <c r="K70" s="161">
        <f>'L6'!P34</f>
        <v>0</v>
      </c>
      <c r="L70" s="161">
        <f>'L6'!Q34</f>
        <v>0</v>
      </c>
      <c r="M70" s="161">
        <f>'L6'!R34</f>
        <v>0</v>
      </c>
      <c r="N70" s="161">
        <f>'L6'!S34</f>
        <v>0</v>
      </c>
      <c r="O70" s="164">
        <f>'L6'!T34</f>
        <v>0</v>
      </c>
      <c r="P70" s="164">
        <f>'L6'!U34</f>
        <v>0</v>
      </c>
      <c r="Q70" s="165">
        <f>'L6'!W34</f>
        <v>0</v>
      </c>
      <c r="R70" s="165">
        <f>'L6'!X34</f>
        <v>0</v>
      </c>
      <c r="S70" s="165">
        <f>'L6'!AB34</f>
        <v>0</v>
      </c>
      <c r="T70" s="165">
        <f>'L6'!AC34</f>
        <v>0</v>
      </c>
      <c r="U70" s="165">
        <f>'L6'!AD34</f>
        <v>0</v>
      </c>
      <c r="V70" s="165">
        <f>'L6'!AE34</f>
        <v>0</v>
      </c>
      <c r="W70" s="165">
        <f>'L6'!AF34</f>
        <v>0</v>
      </c>
      <c r="X70" s="165">
        <f>'L6'!AG34</f>
        <v>204</v>
      </c>
      <c r="Y70" s="165">
        <f>'L6'!AH34</f>
        <v>204</v>
      </c>
      <c r="Z70" s="165"/>
      <c r="AA70" s="165"/>
      <c r="AB70" s="165">
        <f>'L6'!AL34</f>
        <v>10</v>
      </c>
      <c r="AC70" s="165">
        <f>'L6'!AR34</f>
        <v>14.999999999999998</v>
      </c>
      <c r="AD70" s="165">
        <f>'L6'!AX34</f>
        <v>229</v>
      </c>
      <c r="AE70" s="163">
        <f>'L6'!BE34</f>
        <v>0</v>
      </c>
      <c r="AF70" s="166">
        <f>'L6'!BH34</f>
        <v>0</v>
      </c>
      <c r="AG70" s="166">
        <f>'L6'!BW34</f>
        <v>30.018500000000003</v>
      </c>
      <c r="AH70" s="166">
        <f>'L6'!BX34</f>
        <v>13.5</v>
      </c>
      <c r="AI70" s="166">
        <f>'L6'!BY34</f>
        <v>0</v>
      </c>
      <c r="AJ70" s="166">
        <f>'L6'!BV34</f>
        <v>0</v>
      </c>
      <c r="AK70" s="166">
        <f>'L6'!BZ34</f>
        <v>102</v>
      </c>
      <c r="AL70" s="166">
        <f>'L6'!CA34</f>
        <v>0</v>
      </c>
      <c r="AM70" s="166">
        <f>'L6'!CB34</f>
        <v>5.45</v>
      </c>
      <c r="AN70" s="166">
        <f>'L6'!CC34</f>
        <v>1</v>
      </c>
      <c r="AO70" s="166">
        <f>'L6'!CD34</f>
        <v>164.07</v>
      </c>
      <c r="AP70" s="161">
        <f>'L6'!CE34</f>
        <v>164</v>
      </c>
      <c r="AQ70" s="167">
        <f>'L6'!CF34</f>
        <v>300</v>
      </c>
    </row>
    <row r="71" spans="1:43" s="158" customFormat="1" ht="23.25" customHeight="1">
      <c r="A71" s="333" t="e">
        <f>$AS$1</f>
        <v>#REF!</v>
      </c>
      <c r="B71" s="334"/>
      <c r="C71" s="335" t="s">
        <v>39</v>
      </c>
      <c r="D71" s="335" t="s">
        <v>23</v>
      </c>
      <c r="E71" s="335" t="s">
        <v>15</v>
      </c>
      <c r="F71" s="335" t="s">
        <v>7</v>
      </c>
      <c r="G71" s="335" t="s">
        <v>52</v>
      </c>
      <c r="H71" s="335" t="s">
        <v>8</v>
      </c>
      <c r="I71" s="335" t="s">
        <v>172</v>
      </c>
      <c r="J71" s="335" t="s">
        <v>170</v>
      </c>
      <c r="K71" s="335" t="s">
        <v>50</v>
      </c>
      <c r="L71" s="335" t="s">
        <v>232</v>
      </c>
      <c r="M71" s="335" t="s">
        <v>54</v>
      </c>
      <c r="N71" s="335" t="s">
        <v>43</v>
      </c>
      <c r="O71" s="337" t="s">
        <v>16</v>
      </c>
      <c r="P71" s="338"/>
      <c r="Q71" s="337" t="s">
        <v>17</v>
      </c>
      <c r="R71" s="338"/>
      <c r="S71" s="335" t="s">
        <v>171</v>
      </c>
      <c r="T71" s="335" t="s">
        <v>50</v>
      </c>
      <c r="U71" s="335" t="s">
        <v>232</v>
      </c>
      <c r="V71" s="335" t="str">
        <f>M71</f>
        <v>ច្បាប់ឈឺ</v>
      </c>
      <c r="W71" s="335" t="s">
        <v>77</v>
      </c>
      <c r="X71" s="335" t="s">
        <v>18</v>
      </c>
      <c r="Y71" s="335" t="s">
        <v>139</v>
      </c>
      <c r="Z71" s="339" t="s">
        <v>140</v>
      </c>
      <c r="AA71" s="339" t="s">
        <v>141</v>
      </c>
      <c r="AB71" s="335" t="s">
        <v>30</v>
      </c>
      <c r="AC71" s="335" t="s">
        <v>83</v>
      </c>
      <c r="AD71" s="335" t="s">
        <v>78</v>
      </c>
      <c r="AE71" s="335" t="s">
        <v>48</v>
      </c>
      <c r="AF71" s="335" t="s">
        <v>58</v>
      </c>
      <c r="AG71" s="331" t="s">
        <v>198</v>
      </c>
      <c r="AH71" s="331" t="s">
        <v>248</v>
      </c>
      <c r="AI71" s="331" t="s">
        <v>249</v>
      </c>
      <c r="AJ71" s="335" t="s">
        <v>152</v>
      </c>
      <c r="AK71" s="335" t="s">
        <v>245</v>
      </c>
      <c r="AL71" s="335" t="s">
        <v>199</v>
      </c>
      <c r="AM71" s="335" t="s">
        <v>160</v>
      </c>
      <c r="AN71" s="335" t="s">
        <v>25</v>
      </c>
      <c r="AO71" s="335" t="s">
        <v>79</v>
      </c>
      <c r="AP71" s="337" t="s">
        <v>130</v>
      </c>
      <c r="AQ71" s="338"/>
    </row>
    <row r="72" spans="1:43" s="158" customFormat="1" ht="36.75" customHeight="1">
      <c r="A72" s="214" t="s">
        <v>221</v>
      </c>
      <c r="B72" s="214" t="s">
        <v>14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159" t="s">
        <v>41</v>
      </c>
      <c r="P72" s="159" t="s">
        <v>42</v>
      </c>
      <c r="Q72" s="159" t="s">
        <v>41</v>
      </c>
      <c r="R72" s="159" t="s">
        <v>42</v>
      </c>
      <c r="S72" s="336"/>
      <c r="T72" s="336"/>
      <c r="U72" s="336"/>
      <c r="V72" s="336"/>
      <c r="W72" s="336"/>
      <c r="X72" s="336"/>
      <c r="Y72" s="336"/>
      <c r="Z72" s="340"/>
      <c r="AA72" s="340"/>
      <c r="AB72" s="336"/>
      <c r="AC72" s="336"/>
      <c r="AD72" s="336"/>
      <c r="AE72" s="336"/>
      <c r="AF72" s="336"/>
      <c r="AG72" s="332"/>
      <c r="AH72" s="332"/>
      <c r="AI72" s="332"/>
      <c r="AJ72" s="336"/>
      <c r="AK72" s="336"/>
      <c r="AL72" s="336"/>
      <c r="AM72" s="336"/>
      <c r="AN72" s="336"/>
      <c r="AO72" s="336"/>
      <c r="AP72" s="160" t="s">
        <v>128</v>
      </c>
      <c r="AQ72" s="160" t="s">
        <v>129</v>
      </c>
    </row>
    <row r="73" spans="1:43" ht="23.25" customHeight="1">
      <c r="A73" s="80">
        <f>'L6'!A35</f>
        <v>24</v>
      </c>
      <c r="B73" s="161" t="str">
        <f>'L6'!B35</f>
        <v>ID1824</v>
      </c>
      <c r="C73" s="187" t="str">
        <f>'L6'!D35</f>
        <v>នេម នីតា</v>
      </c>
      <c r="D73" s="162">
        <f>'L6'!H35</f>
        <v>45414</v>
      </c>
      <c r="E73" s="163">
        <f>'L6'!I35</f>
        <v>204</v>
      </c>
      <c r="F73" s="163">
        <f>'L6'!J35</f>
        <v>26</v>
      </c>
      <c r="G73" s="161">
        <f>'L6'!K35</f>
        <v>0</v>
      </c>
      <c r="H73" s="161">
        <f>'L6'!L35</f>
        <v>0</v>
      </c>
      <c r="I73" s="161">
        <f>'L6'!M35</f>
        <v>0</v>
      </c>
      <c r="J73" s="161">
        <f>'L6'!N35</f>
        <v>26</v>
      </c>
      <c r="K73" s="161">
        <f>'L6'!P35</f>
        <v>0</v>
      </c>
      <c r="L73" s="161">
        <f>'L6'!Q35</f>
        <v>0</v>
      </c>
      <c r="M73" s="161">
        <f>'L6'!R35</f>
        <v>0</v>
      </c>
      <c r="N73" s="161">
        <f>'L6'!S35</f>
        <v>0</v>
      </c>
      <c r="O73" s="164">
        <f>'L6'!T35</f>
        <v>0</v>
      </c>
      <c r="P73" s="164">
        <f>'L6'!U35</f>
        <v>0</v>
      </c>
      <c r="Q73" s="165">
        <f>'L6'!W35</f>
        <v>0</v>
      </c>
      <c r="R73" s="165">
        <f>'L6'!X35</f>
        <v>0</v>
      </c>
      <c r="S73" s="165">
        <f>'L6'!AB35</f>
        <v>0</v>
      </c>
      <c r="T73" s="165">
        <f>'L6'!AC35</f>
        <v>0</v>
      </c>
      <c r="U73" s="165">
        <f>'L6'!AD35</f>
        <v>0</v>
      </c>
      <c r="V73" s="165">
        <f>'L6'!AE35</f>
        <v>0</v>
      </c>
      <c r="W73" s="165">
        <f>'L6'!AF35</f>
        <v>0</v>
      </c>
      <c r="X73" s="165">
        <f>'L6'!AG35</f>
        <v>204</v>
      </c>
      <c r="Y73" s="165">
        <f>'L6'!AH35</f>
        <v>204</v>
      </c>
      <c r="Z73" s="165"/>
      <c r="AA73" s="165"/>
      <c r="AB73" s="165">
        <f>'L6'!AL35</f>
        <v>10</v>
      </c>
      <c r="AC73" s="165">
        <f>'L6'!AR35</f>
        <v>14.999999999999998</v>
      </c>
      <c r="AD73" s="165">
        <f>'L6'!AX35</f>
        <v>229</v>
      </c>
      <c r="AE73" s="163">
        <f>'L6'!BE35</f>
        <v>0</v>
      </c>
      <c r="AF73" s="166">
        <f>'L6'!BH35</f>
        <v>12</v>
      </c>
      <c r="AG73" s="166">
        <f>'L6'!BW35</f>
        <v>25.3</v>
      </c>
      <c r="AH73" s="166">
        <f>'L6'!BX35</f>
        <v>13.5</v>
      </c>
      <c r="AI73" s="166">
        <f>'L6'!BY35</f>
        <v>0</v>
      </c>
      <c r="AJ73" s="166">
        <f>'L6'!BV35</f>
        <v>0</v>
      </c>
      <c r="AK73" s="166">
        <f>'L6'!BZ35</f>
        <v>102</v>
      </c>
      <c r="AL73" s="166">
        <f>'L6'!CA35</f>
        <v>0</v>
      </c>
      <c r="AM73" s="166">
        <f>'L6'!CB35</f>
        <v>5.59</v>
      </c>
      <c r="AN73" s="166">
        <f>'L6'!CC35</f>
        <v>1</v>
      </c>
      <c r="AO73" s="166">
        <f>'L6'!CD35</f>
        <v>171.21</v>
      </c>
      <c r="AP73" s="161">
        <f>'L6'!CE35</f>
        <v>171</v>
      </c>
      <c r="AQ73" s="167">
        <f>'L6'!CF35</f>
        <v>800</v>
      </c>
    </row>
    <row r="74" spans="1:43" s="158" customFormat="1" ht="23.25" customHeight="1">
      <c r="A74" s="333" t="e">
        <f>$AS$1</f>
        <v>#REF!</v>
      </c>
      <c r="B74" s="334"/>
      <c r="C74" s="335" t="s">
        <v>39</v>
      </c>
      <c r="D74" s="335" t="s">
        <v>23</v>
      </c>
      <c r="E74" s="335" t="s">
        <v>15</v>
      </c>
      <c r="F74" s="335" t="s">
        <v>7</v>
      </c>
      <c r="G74" s="335" t="s">
        <v>52</v>
      </c>
      <c r="H74" s="335" t="s">
        <v>8</v>
      </c>
      <c r="I74" s="335" t="s">
        <v>172</v>
      </c>
      <c r="J74" s="335" t="s">
        <v>170</v>
      </c>
      <c r="K74" s="335" t="s">
        <v>50</v>
      </c>
      <c r="L74" s="335" t="s">
        <v>232</v>
      </c>
      <c r="M74" s="335" t="s">
        <v>54</v>
      </c>
      <c r="N74" s="335" t="s">
        <v>43</v>
      </c>
      <c r="O74" s="337" t="s">
        <v>16</v>
      </c>
      <c r="P74" s="338"/>
      <c r="Q74" s="337" t="s">
        <v>17</v>
      </c>
      <c r="R74" s="338"/>
      <c r="S74" s="335" t="s">
        <v>171</v>
      </c>
      <c r="T74" s="335" t="s">
        <v>50</v>
      </c>
      <c r="U74" s="335" t="s">
        <v>232</v>
      </c>
      <c r="V74" s="335" t="str">
        <f>M74</f>
        <v>ច្បាប់ឈឺ</v>
      </c>
      <c r="W74" s="335" t="s">
        <v>77</v>
      </c>
      <c r="X74" s="335" t="s">
        <v>18</v>
      </c>
      <c r="Y74" s="335" t="s">
        <v>139</v>
      </c>
      <c r="Z74" s="339" t="s">
        <v>140</v>
      </c>
      <c r="AA74" s="339" t="s">
        <v>141</v>
      </c>
      <c r="AB74" s="335" t="s">
        <v>30</v>
      </c>
      <c r="AC74" s="335" t="s">
        <v>83</v>
      </c>
      <c r="AD74" s="335" t="s">
        <v>78</v>
      </c>
      <c r="AE74" s="335" t="s">
        <v>48</v>
      </c>
      <c r="AF74" s="335" t="s">
        <v>58</v>
      </c>
      <c r="AG74" s="331" t="s">
        <v>198</v>
      </c>
      <c r="AH74" s="331" t="s">
        <v>248</v>
      </c>
      <c r="AI74" s="331" t="s">
        <v>249</v>
      </c>
      <c r="AJ74" s="335" t="s">
        <v>152</v>
      </c>
      <c r="AK74" s="335" t="s">
        <v>245</v>
      </c>
      <c r="AL74" s="335" t="s">
        <v>199</v>
      </c>
      <c r="AM74" s="335" t="s">
        <v>160</v>
      </c>
      <c r="AN74" s="335" t="s">
        <v>25</v>
      </c>
      <c r="AO74" s="335" t="s">
        <v>79</v>
      </c>
      <c r="AP74" s="337" t="s">
        <v>130</v>
      </c>
      <c r="AQ74" s="338"/>
    </row>
    <row r="75" spans="1:43" s="158" customFormat="1" ht="36.75" customHeight="1">
      <c r="A75" s="214" t="s">
        <v>221</v>
      </c>
      <c r="B75" s="214" t="s">
        <v>14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159" t="s">
        <v>41</v>
      </c>
      <c r="P75" s="159" t="s">
        <v>42</v>
      </c>
      <c r="Q75" s="159" t="s">
        <v>41</v>
      </c>
      <c r="R75" s="159" t="s">
        <v>42</v>
      </c>
      <c r="S75" s="336"/>
      <c r="T75" s="336"/>
      <c r="U75" s="336"/>
      <c r="V75" s="336"/>
      <c r="W75" s="336"/>
      <c r="X75" s="336"/>
      <c r="Y75" s="336"/>
      <c r="Z75" s="340"/>
      <c r="AA75" s="340"/>
      <c r="AB75" s="336"/>
      <c r="AC75" s="336"/>
      <c r="AD75" s="336"/>
      <c r="AE75" s="336"/>
      <c r="AF75" s="336"/>
      <c r="AG75" s="332"/>
      <c r="AH75" s="332"/>
      <c r="AI75" s="332"/>
      <c r="AJ75" s="336"/>
      <c r="AK75" s="336"/>
      <c r="AL75" s="336"/>
      <c r="AM75" s="336"/>
      <c r="AN75" s="336"/>
      <c r="AO75" s="336"/>
      <c r="AP75" s="160" t="s">
        <v>128</v>
      </c>
      <c r="AQ75" s="160" t="s">
        <v>129</v>
      </c>
    </row>
    <row r="76" spans="1:43" ht="23.25" customHeight="1">
      <c r="A76" s="80">
        <f>'L6'!A36</f>
        <v>25</v>
      </c>
      <c r="B76" s="161" t="str">
        <f>'L6'!B36</f>
        <v>ID1829</v>
      </c>
      <c r="C76" s="187" t="str">
        <f>'L6'!D36</f>
        <v>អាង សី</v>
      </c>
      <c r="D76" s="162">
        <f>'L6'!H36</f>
        <v>45416</v>
      </c>
      <c r="E76" s="163">
        <f>'L6'!I36</f>
        <v>204</v>
      </c>
      <c r="F76" s="163">
        <f>'L6'!J36</f>
        <v>26</v>
      </c>
      <c r="G76" s="161">
        <f>'L6'!K36</f>
        <v>0.5</v>
      </c>
      <c r="H76" s="161">
        <f>'L6'!L36</f>
        <v>0</v>
      </c>
      <c r="I76" s="161">
        <f>'L6'!M36</f>
        <v>0</v>
      </c>
      <c r="J76" s="161">
        <f>'L6'!N36</f>
        <v>25.5</v>
      </c>
      <c r="K76" s="161">
        <f>'L6'!P36</f>
        <v>0</v>
      </c>
      <c r="L76" s="161">
        <f>'L6'!Q36</f>
        <v>0</v>
      </c>
      <c r="M76" s="161">
        <f>'L6'!R36</f>
        <v>0</v>
      </c>
      <c r="N76" s="161">
        <f>'L6'!S36</f>
        <v>0</v>
      </c>
      <c r="O76" s="164">
        <f>'L6'!T36</f>
        <v>0</v>
      </c>
      <c r="P76" s="164">
        <f>'L6'!U36</f>
        <v>0</v>
      </c>
      <c r="Q76" s="165">
        <f>'L6'!W36</f>
        <v>0</v>
      </c>
      <c r="R76" s="165">
        <f>'L6'!X36</f>
        <v>0</v>
      </c>
      <c r="S76" s="165">
        <f>'L6'!AB36</f>
        <v>0</v>
      </c>
      <c r="T76" s="165">
        <f>'L6'!AC36</f>
        <v>0</v>
      </c>
      <c r="U76" s="165">
        <f>'L6'!AD36</f>
        <v>0</v>
      </c>
      <c r="V76" s="165">
        <f>'L6'!AE36</f>
        <v>0</v>
      </c>
      <c r="W76" s="165">
        <f>'L6'!AF36</f>
        <v>0</v>
      </c>
      <c r="X76" s="165">
        <f>'L6'!AG36</f>
        <v>200.07692307692307</v>
      </c>
      <c r="Y76" s="165">
        <f>'L6'!AH36</f>
        <v>200.07692307692307</v>
      </c>
      <c r="Z76" s="165"/>
      <c r="AA76" s="165"/>
      <c r="AB76" s="165">
        <f>'L6'!AL36</f>
        <v>10</v>
      </c>
      <c r="AC76" s="165">
        <f>'L6'!AR36</f>
        <v>14.71153846153846</v>
      </c>
      <c r="AD76" s="165">
        <f>'L6'!AX36</f>
        <v>224.78846153846152</v>
      </c>
      <c r="AE76" s="163">
        <f>'L6'!BE36</f>
        <v>0</v>
      </c>
      <c r="AF76" s="166">
        <f>'L6'!BH36</f>
        <v>0</v>
      </c>
      <c r="AG76" s="166">
        <f>'L6'!BW36</f>
        <v>22.573000000000004</v>
      </c>
      <c r="AH76" s="166">
        <f>'L6'!BX36</f>
        <v>13.25</v>
      </c>
      <c r="AI76" s="166">
        <f>'L6'!BY36</f>
        <v>0</v>
      </c>
      <c r="AJ76" s="166">
        <f>'L6'!BV36</f>
        <v>0</v>
      </c>
      <c r="AK76" s="166">
        <f>'L6'!BZ36</f>
        <v>98.08</v>
      </c>
      <c r="AL76" s="166">
        <f>'L6'!CA36</f>
        <v>0</v>
      </c>
      <c r="AM76" s="166">
        <f>'L6'!CB36</f>
        <v>5.21</v>
      </c>
      <c r="AN76" s="166">
        <f>'L6'!CC36</f>
        <v>1</v>
      </c>
      <c r="AO76" s="166">
        <f>'L6'!CD36</f>
        <v>156.32</v>
      </c>
      <c r="AP76" s="161">
        <f>'L6'!CE36</f>
        <v>156</v>
      </c>
      <c r="AQ76" s="167">
        <f>'L6'!CF36</f>
        <v>1300</v>
      </c>
    </row>
    <row r="77" spans="1:43" s="158" customFormat="1" ht="23.25" customHeight="1">
      <c r="A77" s="333" t="e">
        <f>$AS$1</f>
        <v>#REF!</v>
      </c>
      <c r="B77" s="334"/>
      <c r="C77" s="335" t="s">
        <v>39</v>
      </c>
      <c r="D77" s="335" t="s">
        <v>23</v>
      </c>
      <c r="E77" s="335" t="s">
        <v>15</v>
      </c>
      <c r="F77" s="335" t="s">
        <v>7</v>
      </c>
      <c r="G77" s="335" t="s">
        <v>52</v>
      </c>
      <c r="H77" s="335" t="s">
        <v>8</v>
      </c>
      <c r="I77" s="335" t="s">
        <v>172</v>
      </c>
      <c r="J77" s="335" t="s">
        <v>170</v>
      </c>
      <c r="K77" s="335" t="s">
        <v>50</v>
      </c>
      <c r="L77" s="335" t="s">
        <v>232</v>
      </c>
      <c r="M77" s="335" t="s">
        <v>54</v>
      </c>
      <c r="N77" s="335" t="s">
        <v>43</v>
      </c>
      <c r="O77" s="337" t="s">
        <v>16</v>
      </c>
      <c r="P77" s="338"/>
      <c r="Q77" s="337" t="s">
        <v>17</v>
      </c>
      <c r="R77" s="338"/>
      <c r="S77" s="335" t="s">
        <v>171</v>
      </c>
      <c r="T77" s="335" t="s">
        <v>50</v>
      </c>
      <c r="U77" s="335" t="s">
        <v>232</v>
      </c>
      <c r="V77" s="335" t="str">
        <f>M77</f>
        <v>ច្បាប់ឈឺ</v>
      </c>
      <c r="W77" s="335" t="s">
        <v>77</v>
      </c>
      <c r="X77" s="335" t="s">
        <v>18</v>
      </c>
      <c r="Y77" s="335" t="s">
        <v>139</v>
      </c>
      <c r="Z77" s="339" t="s">
        <v>140</v>
      </c>
      <c r="AA77" s="339" t="s">
        <v>141</v>
      </c>
      <c r="AB77" s="335" t="s">
        <v>30</v>
      </c>
      <c r="AC77" s="335" t="s">
        <v>83</v>
      </c>
      <c r="AD77" s="335" t="s">
        <v>78</v>
      </c>
      <c r="AE77" s="335" t="s">
        <v>48</v>
      </c>
      <c r="AF77" s="335" t="s">
        <v>58</v>
      </c>
      <c r="AG77" s="331" t="s">
        <v>198</v>
      </c>
      <c r="AH77" s="331" t="s">
        <v>248</v>
      </c>
      <c r="AI77" s="331" t="s">
        <v>249</v>
      </c>
      <c r="AJ77" s="335" t="s">
        <v>152</v>
      </c>
      <c r="AK77" s="335" t="s">
        <v>245</v>
      </c>
      <c r="AL77" s="335" t="s">
        <v>199</v>
      </c>
      <c r="AM77" s="335" t="s">
        <v>160</v>
      </c>
      <c r="AN77" s="335" t="s">
        <v>25</v>
      </c>
      <c r="AO77" s="335" t="s">
        <v>79</v>
      </c>
      <c r="AP77" s="337" t="s">
        <v>130</v>
      </c>
      <c r="AQ77" s="338"/>
    </row>
    <row r="78" spans="1:43" s="158" customFormat="1" ht="36.75" customHeight="1">
      <c r="A78" s="214" t="s">
        <v>221</v>
      </c>
      <c r="B78" s="214" t="s">
        <v>14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159" t="s">
        <v>41</v>
      </c>
      <c r="P78" s="159" t="s">
        <v>42</v>
      </c>
      <c r="Q78" s="159" t="s">
        <v>41</v>
      </c>
      <c r="R78" s="159" t="s">
        <v>42</v>
      </c>
      <c r="S78" s="336"/>
      <c r="T78" s="336"/>
      <c r="U78" s="336"/>
      <c r="V78" s="336"/>
      <c r="W78" s="336"/>
      <c r="X78" s="336"/>
      <c r="Y78" s="336"/>
      <c r="Z78" s="340"/>
      <c r="AA78" s="340"/>
      <c r="AB78" s="336"/>
      <c r="AC78" s="336"/>
      <c r="AD78" s="336"/>
      <c r="AE78" s="336"/>
      <c r="AF78" s="336"/>
      <c r="AG78" s="332"/>
      <c r="AH78" s="332"/>
      <c r="AI78" s="332"/>
      <c r="AJ78" s="336"/>
      <c r="AK78" s="336"/>
      <c r="AL78" s="336"/>
      <c r="AM78" s="336"/>
      <c r="AN78" s="336"/>
      <c r="AO78" s="336"/>
      <c r="AP78" s="160" t="s">
        <v>128</v>
      </c>
      <c r="AQ78" s="160" t="s">
        <v>129</v>
      </c>
    </row>
    <row r="79" spans="1:43" ht="23.25" customHeight="1">
      <c r="A79" s="80">
        <f>'L6'!A37</f>
        <v>26</v>
      </c>
      <c r="B79" s="161" t="str">
        <f>'L6'!B37</f>
        <v>ID1831</v>
      </c>
      <c r="C79" s="187" t="str">
        <f>'L6'!D37</f>
        <v>យ៉ាត ឌីណា</v>
      </c>
      <c r="D79" s="162">
        <f>'L6'!H37</f>
        <v>45419</v>
      </c>
      <c r="E79" s="163">
        <f>'L6'!I37</f>
        <v>204</v>
      </c>
      <c r="F79" s="163">
        <f>'L6'!J37</f>
        <v>26</v>
      </c>
      <c r="G79" s="161">
        <f>'L6'!K37</f>
        <v>0.5</v>
      </c>
      <c r="H79" s="161">
        <f>'L6'!L37</f>
        <v>2</v>
      </c>
      <c r="I79" s="161">
        <f>'L6'!M37</f>
        <v>0</v>
      </c>
      <c r="J79" s="161">
        <f>'L6'!N37</f>
        <v>22</v>
      </c>
      <c r="K79" s="161">
        <f>'L6'!P37</f>
        <v>0</v>
      </c>
      <c r="L79" s="161">
        <f>'L6'!Q37</f>
        <v>0</v>
      </c>
      <c r="M79" s="161" t="str">
        <f>'L6'!R37</f>
        <v>1.5</v>
      </c>
      <c r="N79" s="161">
        <f>'L6'!S37</f>
        <v>0</v>
      </c>
      <c r="O79" s="164">
        <f>'L6'!T37</f>
        <v>0</v>
      </c>
      <c r="P79" s="164">
        <f>'L6'!U37</f>
        <v>0</v>
      </c>
      <c r="Q79" s="165">
        <f>'L6'!W37</f>
        <v>0</v>
      </c>
      <c r="R79" s="165">
        <f>'L6'!X37</f>
        <v>0</v>
      </c>
      <c r="S79" s="165">
        <f>'L6'!AB37</f>
        <v>0</v>
      </c>
      <c r="T79" s="165">
        <f>'L6'!AC37</f>
        <v>0</v>
      </c>
      <c r="U79" s="165">
        <f>'L6'!AD37</f>
        <v>0</v>
      </c>
      <c r="V79" s="165">
        <f>'L6'!AE37</f>
        <v>11.769230769230768</v>
      </c>
      <c r="W79" s="165">
        <f>'L6'!AF37</f>
        <v>0</v>
      </c>
      <c r="X79" s="165">
        <f>'L6'!AG37</f>
        <v>172.61538461538461</v>
      </c>
      <c r="Y79" s="165">
        <f>'L6'!AH37</f>
        <v>184.38461538461539</v>
      </c>
      <c r="Z79" s="165"/>
      <c r="AA79" s="165"/>
      <c r="AB79" s="165">
        <f>'L6'!AL37</f>
        <v>10</v>
      </c>
      <c r="AC79" s="165">
        <f>'L6'!AR37</f>
        <v>0</v>
      </c>
      <c r="AD79" s="165">
        <f>'L6'!AX37</f>
        <v>194.38461538461539</v>
      </c>
      <c r="AE79" s="163">
        <f>'L6'!BE37</f>
        <v>0</v>
      </c>
      <c r="AF79" s="166">
        <f>'L6'!BH37</f>
        <v>0</v>
      </c>
      <c r="AG79" s="166">
        <f>'L6'!BW37</f>
        <v>22.131</v>
      </c>
      <c r="AH79" s="166">
        <f>'L6'!BX37</f>
        <v>11.5</v>
      </c>
      <c r="AI79" s="166">
        <f>'L6'!BY37</f>
        <v>0</v>
      </c>
      <c r="AJ79" s="166">
        <f>'L6'!BV37</f>
        <v>0</v>
      </c>
      <c r="AK79" s="166">
        <f>'L6'!BZ37</f>
        <v>98.08</v>
      </c>
      <c r="AL79" s="166">
        <f>'L6'!CA37</f>
        <v>0</v>
      </c>
      <c r="AM79" s="166">
        <f>'L6'!CB37</f>
        <v>4.5599999999999996</v>
      </c>
      <c r="AN79" s="166">
        <f>'L6'!CC37</f>
        <v>1</v>
      </c>
      <c r="AO79" s="166">
        <f>'L6'!CD37</f>
        <v>124.38</v>
      </c>
      <c r="AP79" s="161">
        <f>'L6'!CE37</f>
        <v>124</v>
      </c>
      <c r="AQ79" s="167">
        <f>'L6'!CF37</f>
        <v>1500</v>
      </c>
    </row>
    <row r="80" spans="1:43" s="158" customFormat="1" ht="23.25" customHeight="1">
      <c r="A80" s="333" t="e">
        <f>$AS$1</f>
        <v>#REF!</v>
      </c>
      <c r="B80" s="334"/>
      <c r="C80" s="335" t="s">
        <v>39</v>
      </c>
      <c r="D80" s="335" t="s">
        <v>23</v>
      </c>
      <c r="E80" s="335" t="s">
        <v>15</v>
      </c>
      <c r="F80" s="335" t="s">
        <v>7</v>
      </c>
      <c r="G80" s="335" t="s">
        <v>52</v>
      </c>
      <c r="H80" s="335" t="s">
        <v>8</v>
      </c>
      <c r="I80" s="335" t="s">
        <v>172</v>
      </c>
      <c r="J80" s="335" t="s">
        <v>170</v>
      </c>
      <c r="K80" s="335" t="s">
        <v>50</v>
      </c>
      <c r="L80" s="335" t="s">
        <v>232</v>
      </c>
      <c r="M80" s="335" t="s">
        <v>54</v>
      </c>
      <c r="N80" s="335" t="s">
        <v>43</v>
      </c>
      <c r="O80" s="337" t="s">
        <v>16</v>
      </c>
      <c r="P80" s="338"/>
      <c r="Q80" s="337" t="s">
        <v>17</v>
      </c>
      <c r="R80" s="338"/>
      <c r="S80" s="335" t="s">
        <v>171</v>
      </c>
      <c r="T80" s="335" t="s">
        <v>50</v>
      </c>
      <c r="U80" s="335" t="s">
        <v>232</v>
      </c>
      <c r="V80" s="335" t="str">
        <f>M80</f>
        <v>ច្បាប់ឈឺ</v>
      </c>
      <c r="W80" s="335" t="s">
        <v>77</v>
      </c>
      <c r="X80" s="335" t="s">
        <v>18</v>
      </c>
      <c r="Y80" s="335" t="s">
        <v>139</v>
      </c>
      <c r="Z80" s="339" t="s">
        <v>140</v>
      </c>
      <c r="AA80" s="339" t="s">
        <v>141</v>
      </c>
      <c r="AB80" s="335" t="s">
        <v>30</v>
      </c>
      <c r="AC80" s="335" t="s">
        <v>83</v>
      </c>
      <c r="AD80" s="335" t="s">
        <v>78</v>
      </c>
      <c r="AE80" s="335" t="s">
        <v>48</v>
      </c>
      <c r="AF80" s="335" t="s">
        <v>58</v>
      </c>
      <c r="AG80" s="331" t="s">
        <v>198</v>
      </c>
      <c r="AH80" s="331" t="s">
        <v>248</v>
      </c>
      <c r="AI80" s="331" t="s">
        <v>249</v>
      </c>
      <c r="AJ80" s="335" t="s">
        <v>152</v>
      </c>
      <c r="AK80" s="335" t="s">
        <v>245</v>
      </c>
      <c r="AL80" s="335" t="s">
        <v>199</v>
      </c>
      <c r="AM80" s="335" t="s">
        <v>160</v>
      </c>
      <c r="AN80" s="335" t="s">
        <v>25</v>
      </c>
      <c r="AO80" s="335" t="s">
        <v>79</v>
      </c>
      <c r="AP80" s="337" t="s">
        <v>130</v>
      </c>
      <c r="AQ80" s="338"/>
    </row>
    <row r="81" spans="1:43" s="158" customFormat="1" ht="36.75" customHeight="1">
      <c r="A81" s="214" t="s">
        <v>221</v>
      </c>
      <c r="B81" s="214" t="s">
        <v>14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159" t="s">
        <v>41</v>
      </c>
      <c r="P81" s="159" t="s">
        <v>42</v>
      </c>
      <c r="Q81" s="159" t="s">
        <v>41</v>
      </c>
      <c r="R81" s="159" t="s">
        <v>42</v>
      </c>
      <c r="S81" s="336"/>
      <c r="T81" s="336"/>
      <c r="U81" s="336"/>
      <c r="V81" s="336"/>
      <c r="W81" s="336"/>
      <c r="X81" s="336"/>
      <c r="Y81" s="336"/>
      <c r="Z81" s="340"/>
      <c r="AA81" s="340"/>
      <c r="AB81" s="336"/>
      <c r="AC81" s="336"/>
      <c r="AD81" s="336"/>
      <c r="AE81" s="336"/>
      <c r="AF81" s="336"/>
      <c r="AG81" s="332"/>
      <c r="AH81" s="332"/>
      <c r="AI81" s="332"/>
      <c r="AJ81" s="336"/>
      <c r="AK81" s="336"/>
      <c r="AL81" s="336"/>
      <c r="AM81" s="336"/>
      <c r="AN81" s="336"/>
      <c r="AO81" s="336"/>
      <c r="AP81" s="160" t="s">
        <v>128</v>
      </c>
      <c r="AQ81" s="160" t="s">
        <v>129</v>
      </c>
    </row>
    <row r="82" spans="1:43" ht="23.25" customHeight="1">
      <c r="A82" s="80">
        <f>'L6'!A38</f>
        <v>27</v>
      </c>
      <c r="B82" s="161" t="str">
        <f>'L6'!B38</f>
        <v>ID1838</v>
      </c>
      <c r="C82" s="187" t="str">
        <f>'L6'!D38</f>
        <v>សឿង ក្រេត</v>
      </c>
      <c r="D82" s="162">
        <f>'L6'!H38</f>
        <v>45434</v>
      </c>
      <c r="E82" s="163">
        <f>'L6'!I38</f>
        <v>202</v>
      </c>
      <c r="F82" s="163">
        <f>'L6'!J38</f>
        <v>26</v>
      </c>
      <c r="G82" s="161">
        <f>'L6'!K38</f>
        <v>8</v>
      </c>
      <c r="H82" s="161">
        <f>'L6'!L38</f>
        <v>0</v>
      </c>
      <c r="I82" s="161">
        <f>'L6'!M38</f>
        <v>0</v>
      </c>
      <c r="J82" s="161">
        <f>'L6'!N38</f>
        <v>18</v>
      </c>
      <c r="K82" s="161">
        <f>'L6'!P38</f>
        <v>0</v>
      </c>
      <c r="L82" s="161">
        <f>'L6'!Q38</f>
        <v>0</v>
      </c>
      <c r="M82" s="161">
        <f>'L6'!R38</f>
        <v>0</v>
      </c>
      <c r="N82" s="161">
        <f>'L6'!S38</f>
        <v>0</v>
      </c>
      <c r="O82" s="164">
        <f>'L6'!T38</f>
        <v>0</v>
      </c>
      <c r="P82" s="164">
        <f>'L6'!U38</f>
        <v>0</v>
      </c>
      <c r="Q82" s="165">
        <f>'L6'!W38</f>
        <v>0</v>
      </c>
      <c r="R82" s="165">
        <f>'L6'!X38</f>
        <v>0</v>
      </c>
      <c r="S82" s="165">
        <f>'L6'!AB38</f>
        <v>0</v>
      </c>
      <c r="T82" s="165">
        <f>'L6'!AC38</f>
        <v>0</v>
      </c>
      <c r="U82" s="165">
        <f>'L6'!AD38</f>
        <v>0</v>
      </c>
      <c r="V82" s="165">
        <f>'L6'!AE38</f>
        <v>0</v>
      </c>
      <c r="W82" s="165">
        <f>'L6'!AF38</f>
        <v>0</v>
      </c>
      <c r="X82" s="165">
        <f>'L6'!AG38</f>
        <v>139.84615384615384</v>
      </c>
      <c r="Y82" s="165">
        <f>'L6'!AH38</f>
        <v>139.84615384615384</v>
      </c>
      <c r="Z82" s="165"/>
      <c r="AA82" s="165"/>
      <c r="AB82" s="165">
        <f>'L6'!AL38</f>
        <v>10</v>
      </c>
      <c r="AC82" s="165">
        <f>'L6'!AR38</f>
        <v>0</v>
      </c>
      <c r="AD82" s="165">
        <f>'L6'!AX38</f>
        <v>149.84615384615384</v>
      </c>
      <c r="AE82" s="163">
        <f>'L6'!BE38</f>
        <v>0</v>
      </c>
      <c r="AF82" s="166">
        <f>'L6'!BH38</f>
        <v>0</v>
      </c>
      <c r="AG82" s="166">
        <f>'L6'!BW38</f>
        <v>15.271500000000001</v>
      </c>
      <c r="AH82" s="166">
        <f>'L6'!BX38</f>
        <v>9.5</v>
      </c>
      <c r="AI82" s="166">
        <f>'L6'!BY38</f>
        <v>0</v>
      </c>
      <c r="AJ82" s="166">
        <f>'L6'!BV38</f>
        <v>0</v>
      </c>
      <c r="AK82" s="166">
        <f>'L6'!BZ38</f>
        <v>77.69</v>
      </c>
      <c r="AL82" s="166">
        <f>'L6'!CA38</f>
        <v>0</v>
      </c>
      <c r="AM82" s="166">
        <f>'L6'!CB38</f>
        <v>3.49</v>
      </c>
      <c r="AN82" s="166">
        <f>'L6'!CC38</f>
        <v>1</v>
      </c>
      <c r="AO82" s="166">
        <f>'L6'!CD38</f>
        <v>92.44</v>
      </c>
      <c r="AP82" s="161">
        <f>'L6'!CE38</f>
        <v>92</v>
      </c>
      <c r="AQ82" s="167">
        <f>'L6'!CF38</f>
        <v>1800</v>
      </c>
    </row>
    <row r="83" spans="1:43" s="158" customFormat="1" ht="23.25" customHeight="1">
      <c r="A83" s="333" t="e">
        <f>$AS$1</f>
        <v>#REF!</v>
      </c>
      <c r="B83" s="334"/>
      <c r="C83" s="335" t="s">
        <v>39</v>
      </c>
      <c r="D83" s="335" t="s">
        <v>23</v>
      </c>
      <c r="E83" s="335" t="s">
        <v>15</v>
      </c>
      <c r="F83" s="335" t="s">
        <v>7</v>
      </c>
      <c r="G83" s="335" t="s">
        <v>52</v>
      </c>
      <c r="H83" s="335" t="s">
        <v>8</v>
      </c>
      <c r="I83" s="335" t="s">
        <v>172</v>
      </c>
      <c r="J83" s="335" t="s">
        <v>170</v>
      </c>
      <c r="K83" s="335" t="s">
        <v>50</v>
      </c>
      <c r="L83" s="335" t="s">
        <v>232</v>
      </c>
      <c r="M83" s="335" t="s">
        <v>54</v>
      </c>
      <c r="N83" s="335" t="s">
        <v>43</v>
      </c>
      <c r="O83" s="337" t="s">
        <v>16</v>
      </c>
      <c r="P83" s="338"/>
      <c r="Q83" s="337" t="s">
        <v>17</v>
      </c>
      <c r="R83" s="338"/>
      <c r="S83" s="335" t="s">
        <v>171</v>
      </c>
      <c r="T83" s="335" t="s">
        <v>50</v>
      </c>
      <c r="U83" s="335" t="s">
        <v>232</v>
      </c>
      <c r="V83" s="335" t="str">
        <f>M83</f>
        <v>ច្បាប់ឈឺ</v>
      </c>
      <c r="W83" s="335" t="s">
        <v>77</v>
      </c>
      <c r="X83" s="335" t="s">
        <v>18</v>
      </c>
      <c r="Y83" s="335" t="s">
        <v>139</v>
      </c>
      <c r="Z83" s="339" t="s">
        <v>140</v>
      </c>
      <c r="AA83" s="339" t="s">
        <v>141</v>
      </c>
      <c r="AB83" s="335" t="s">
        <v>30</v>
      </c>
      <c r="AC83" s="335" t="s">
        <v>83</v>
      </c>
      <c r="AD83" s="335" t="s">
        <v>78</v>
      </c>
      <c r="AE83" s="335" t="s">
        <v>48</v>
      </c>
      <c r="AF83" s="335" t="s">
        <v>58</v>
      </c>
      <c r="AG83" s="331" t="s">
        <v>198</v>
      </c>
      <c r="AH83" s="331" t="s">
        <v>248</v>
      </c>
      <c r="AI83" s="331" t="s">
        <v>249</v>
      </c>
      <c r="AJ83" s="335" t="s">
        <v>152</v>
      </c>
      <c r="AK83" s="335" t="s">
        <v>245</v>
      </c>
      <c r="AL83" s="335" t="s">
        <v>199</v>
      </c>
      <c r="AM83" s="335" t="s">
        <v>160</v>
      </c>
      <c r="AN83" s="335" t="s">
        <v>25</v>
      </c>
      <c r="AO83" s="335" t="s">
        <v>79</v>
      </c>
      <c r="AP83" s="337" t="s">
        <v>130</v>
      </c>
      <c r="AQ83" s="338"/>
    </row>
    <row r="84" spans="1:43" s="158" customFormat="1" ht="36.75" customHeight="1">
      <c r="A84" s="214" t="s">
        <v>221</v>
      </c>
      <c r="B84" s="214" t="s">
        <v>14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159" t="s">
        <v>41</v>
      </c>
      <c r="P84" s="159" t="s">
        <v>42</v>
      </c>
      <c r="Q84" s="159" t="s">
        <v>41</v>
      </c>
      <c r="R84" s="159" t="s">
        <v>42</v>
      </c>
      <c r="S84" s="336"/>
      <c r="T84" s="336"/>
      <c r="U84" s="336"/>
      <c r="V84" s="336"/>
      <c r="W84" s="336"/>
      <c r="X84" s="336"/>
      <c r="Y84" s="336"/>
      <c r="Z84" s="340"/>
      <c r="AA84" s="340"/>
      <c r="AB84" s="336"/>
      <c r="AC84" s="336"/>
      <c r="AD84" s="336"/>
      <c r="AE84" s="336"/>
      <c r="AF84" s="336"/>
      <c r="AG84" s="332"/>
      <c r="AH84" s="332"/>
      <c r="AI84" s="332"/>
      <c r="AJ84" s="336"/>
      <c r="AK84" s="336"/>
      <c r="AL84" s="336"/>
      <c r="AM84" s="336"/>
      <c r="AN84" s="336"/>
      <c r="AO84" s="336"/>
      <c r="AP84" s="160" t="s">
        <v>128</v>
      </c>
      <c r="AQ84" s="160" t="s">
        <v>129</v>
      </c>
    </row>
    <row r="85" spans="1:43" ht="23.25" customHeight="1">
      <c r="A85" s="80">
        <f>'L6'!A39</f>
        <v>28</v>
      </c>
      <c r="B85" s="161" t="str">
        <f>'L6'!B39</f>
        <v>ID1857</v>
      </c>
      <c r="C85" s="187" t="str">
        <f>'L6'!D39</f>
        <v>គាន សុឃីម</v>
      </c>
      <c r="D85" s="162">
        <f>'L6'!H39</f>
        <v>45468</v>
      </c>
      <c r="E85" s="163">
        <f>'L6'!I39</f>
        <v>202</v>
      </c>
      <c r="F85" s="163">
        <f>'L6'!J39</f>
        <v>26</v>
      </c>
      <c r="G85" s="161">
        <f>'L6'!K39</f>
        <v>3</v>
      </c>
      <c r="H85" s="161">
        <f>'L6'!L39</f>
        <v>0</v>
      </c>
      <c r="I85" s="161">
        <f>'L6'!M39</f>
        <v>0</v>
      </c>
      <c r="J85" s="161">
        <f>'L6'!N39</f>
        <v>23</v>
      </c>
      <c r="K85" s="161">
        <f>'L6'!P39</f>
        <v>0</v>
      </c>
      <c r="L85" s="161">
        <f>'L6'!Q39</f>
        <v>0</v>
      </c>
      <c r="M85" s="161">
        <f>'L6'!R39</f>
        <v>0</v>
      </c>
      <c r="N85" s="161">
        <f>'L6'!S39</f>
        <v>0</v>
      </c>
      <c r="O85" s="164">
        <f>'L6'!T39</f>
        <v>0</v>
      </c>
      <c r="P85" s="164">
        <f>'L6'!U39</f>
        <v>0</v>
      </c>
      <c r="Q85" s="165">
        <f>'L6'!W39</f>
        <v>0</v>
      </c>
      <c r="R85" s="165">
        <f>'L6'!X39</f>
        <v>0</v>
      </c>
      <c r="S85" s="165">
        <f>'L6'!AB39</f>
        <v>0</v>
      </c>
      <c r="T85" s="165">
        <f>'L6'!AC39</f>
        <v>0</v>
      </c>
      <c r="U85" s="165">
        <f>'L6'!AD39</f>
        <v>0</v>
      </c>
      <c r="V85" s="165">
        <f>'L6'!AE39</f>
        <v>0</v>
      </c>
      <c r="W85" s="165">
        <f>'L6'!AF39</f>
        <v>0</v>
      </c>
      <c r="X85" s="165">
        <f>'L6'!AG39</f>
        <v>178.69230769230768</v>
      </c>
      <c r="Y85" s="165">
        <f>'L6'!AH39</f>
        <v>178.69230769230768</v>
      </c>
      <c r="Z85" s="165"/>
      <c r="AA85" s="165"/>
      <c r="AB85" s="165">
        <f>'L6'!AL39</f>
        <v>10</v>
      </c>
      <c r="AC85" s="165">
        <f>'L6'!AR39</f>
        <v>13.269230769230768</v>
      </c>
      <c r="AD85" s="165">
        <f>'L6'!AX39</f>
        <v>201.96153846153845</v>
      </c>
      <c r="AE85" s="163">
        <f>'L6'!BE39</f>
        <v>0</v>
      </c>
      <c r="AF85" s="166">
        <f>'L6'!BH39</f>
        <v>0</v>
      </c>
      <c r="AG85" s="166">
        <f>'L6'!BW39</f>
        <v>0</v>
      </c>
      <c r="AH85" s="166">
        <f>'L6'!BX39</f>
        <v>12</v>
      </c>
      <c r="AI85" s="166">
        <f>'L6'!BY39</f>
        <v>0</v>
      </c>
      <c r="AJ85" s="166">
        <f>'L6'!BV39</f>
        <v>0</v>
      </c>
      <c r="AK85" s="166">
        <f>'L6'!BZ39</f>
        <v>77.69</v>
      </c>
      <c r="AL85" s="166">
        <f>'L6'!CA39</f>
        <v>0</v>
      </c>
      <c r="AM85" s="166">
        <f>'L6'!CB39</f>
        <v>4.2699999999999996</v>
      </c>
      <c r="AN85" s="166">
        <f>'L6'!CC39</f>
        <v>1</v>
      </c>
      <c r="AO85" s="166">
        <f>'L6'!CD39</f>
        <v>131</v>
      </c>
      <c r="AP85" s="161">
        <f>'L6'!CE39</f>
        <v>131</v>
      </c>
      <c r="AQ85" s="167">
        <f>'L6'!CF39</f>
        <v>0</v>
      </c>
    </row>
    <row r="86" spans="1:43" s="158" customFormat="1" ht="23.25" customHeight="1">
      <c r="A86" s="333" t="e">
        <f>$AS$1</f>
        <v>#REF!</v>
      </c>
      <c r="B86" s="334"/>
      <c r="C86" s="335" t="s">
        <v>39</v>
      </c>
      <c r="D86" s="335" t="s">
        <v>23</v>
      </c>
      <c r="E86" s="335" t="s">
        <v>15</v>
      </c>
      <c r="F86" s="335" t="s">
        <v>7</v>
      </c>
      <c r="G86" s="335" t="s">
        <v>52</v>
      </c>
      <c r="H86" s="335" t="s">
        <v>8</v>
      </c>
      <c r="I86" s="335" t="s">
        <v>172</v>
      </c>
      <c r="J86" s="335" t="s">
        <v>170</v>
      </c>
      <c r="K86" s="335" t="s">
        <v>50</v>
      </c>
      <c r="L86" s="335" t="s">
        <v>232</v>
      </c>
      <c r="M86" s="335" t="s">
        <v>54</v>
      </c>
      <c r="N86" s="335" t="s">
        <v>43</v>
      </c>
      <c r="O86" s="337" t="s">
        <v>16</v>
      </c>
      <c r="P86" s="338"/>
      <c r="Q86" s="337" t="s">
        <v>17</v>
      </c>
      <c r="R86" s="338"/>
      <c r="S86" s="335" t="s">
        <v>171</v>
      </c>
      <c r="T86" s="335" t="s">
        <v>50</v>
      </c>
      <c r="U86" s="335" t="s">
        <v>232</v>
      </c>
      <c r="V86" s="335" t="str">
        <f>M86</f>
        <v>ច្បាប់ឈឺ</v>
      </c>
      <c r="W86" s="335" t="s">
        <v>77</v>
      </c>
      <c r="X86" s="335" t="s">
        <v>18</v>
      </c>
      <c r="Y86" s="335" t="s">
        <v>139</v>
      </c>
      <c r="Z86" s="339" t="s">
        <v>140</v>
      </c>
      <c r="AA86" s="339" t="s">
        <v>141</v>
      </c>
      <c r="AB86" s="335" t="s">
        <v>30</v>
      </c>
      <c r="AC86" s="335" t="s">
        <v>83</v>
      </c>
      <c r="AD86" s="335" t="s">
        <v>78</v>
      </c>
      <c r="AE86" s="335" t="s">
        <v>48</v>
      </c>
      <c r="AF86" s="335" t="s">
        <v>58</v>
      </c>
      <c r="AG86" s="331" t="s">
        <v>198</v>
      </c>
      <c r="AH86" s="331" t="s">
        <v>248</v>
      </c>
      <c r="AI86" s="331" t="s">
        <v>249</v>
      </c>
      <c r="AJ86" s="335" t="s">
        <v>152</v>
      </c>
      <c r="AK86" s="335" t="s">
        <v>245</v>
      </c>
      <c r="AL86" s="335" t="s">
        <v>199</v>
      </c>
      <c r="AM86" s="335" t="s">
        <v>160</v>
      </c>
      <c r="AN86" s="335" t="s">
        <v>25</v>
      </c>
      <c r="AO86" s="335" t="s">
        <v>79</v>
      </c>
      <c r="AP86" s="337" t="s">
        <v>130</v>
      </c>
      <c r="AQ86" s="338"/>
    </row>
    <row r="87" spans="1:43" s="158" customFormat="1" ht="36.75" customHeight="1">
      <c r="A87" s="214" t="s">
        <v>221</v>
      </c>
      <c r="B87" s="214" t="s">
        <v>14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159" t="s">
        <v>41</v>
      </c>
      <c r="P87" s="159" t="s">
        <v>42</v>
      </c>
      <c r="Q87" s="159" t="s">
        <v>41</v>
      </c>
      <c r="R87" s="159" t="s">
        <v>42</v>
      </c>
      <c r="S87" s="336"/>
      <c r="T87" s="336"/>
      <c r="U87" s="336"/>
      <c r="V87" s="336"/>
      <c r="W87" s="336"/>
      <c r="X87" s="336"/>
      <c r="Y87" s="336"/>
      <c r="Z87" s="340"/>
      <c r="AA87" s="340"/>
      <c r="AB87" s="336"/>
      <c r="AC87" s="336"/>
      <c r="AD87" s="336"/>
      <c r="AE87" s="336"/>
      <c r="AF87" s="336"/>
      <c r="AG87" s="332"/>
      <c r="AH87" s="332"/>
      <c r="AI87" s="332"/>
      <c r="AJ87" s="336"/>
      <c r="AK87" s="336"/>
      <c r="AL87" s="336"/>
      <c r="AM87" s="336"/>
      <c r="AN87" s="336"/>
      <c r="AO87" s="336"/>
      <c r="AP87" s="160" t="s">
        <v>128</v>
      </c>
      <c r="AQ87" s="160" t="s">
        <v>129</v>
      </c>
    </row>
    <row r="88" spans="1:43" ht="23.25" customHeight="1">
      <c r="A88" s="80">
        <f>'L6'!A40</f>
        <v>29</v>
      </c>
      <c r="B88" s="161" t="str">
        <f>'L6'!B40</f>
        <v>ID1858</v>
      </c>
      <c r="C88" s="187" t="str">
        <f>'L6'!D40</f>
        <v>ត្រន ពេជ្រ</v>
      </c>
      <c r="D88" s="162">
        <f>'L6'!H40</f>
        <v>45468</v>
      </c>
      <c r="E88" s="163">
        <f>'L6'!I40</f>
        <v>202</v>
      </c>
      <c r="F88" s="163">
        <f>'L6'!J40</f>
        <v>26</v>
      </c>
      <c r="G88" s="161">
        <f>'L6'!K40</f>
        <v>3</v>
      </c>
      <c r="H88" s="161">
        <f>'L6'!L40</f>
        <v>0</v>
      </c>
      <c r="I88" s="161">
        <f>'L6'!M40</f>
        <v>0</v>
      </c>
      <c r="J88" s="161">
        <f>'L6'!N40</f>
        <v>23</v>
      </c>
      <c r="K88" s="161">
        <f>'L6'!P40</f>
        <v>0</v>
      </c>
      <c r="L88" s="161">
        <f>'L6'!Q40</f>
        <v>0</v>
      </c>
      <c r="M88" s="161">
        <f>'L6'!R40</f>
        <v>0</v>
      </c>
      <c r="N88" s="161">
        <f>'L6'!S40</f>
        <v>0</v>
      </c>
      <c r="O88" s="164">
        <f>'L6'!T40</f>
        <v>0</v>
      </c>
      <c r="P88" s="164">
        <f>'L6'!U40</f>
        <v>0</v>
      </c>
      <c r="Q88" s="165">
        <f>'L6'!W40</f>
        <v>0</v>
      </c>
      <c r="R88" s="165">
        <f>'L6'!X40</f>
        <v>0</v>
      </c>
      <c r="S88" s="165">
        <f>'L6'!AB40</f>
        <v>0</v>
      </c>
      <c r="T88" s="165">
        <f>'L6'!AC40</f>
        <v>0</v>
      </c>
      <c r="U88" s="165">
        <f>'L6'!AD40</f>
        <v>0</v>
      </c>
      <c r="V88" s="165">
        <f>'L6'!AE40</f>
        <v>0</v>
      </c>
      <c r="W88" s="165">
        <f>'L6'!AF40</f>
        <v>0</v>
      </c>
      <c r="X88" s="165">
        <f>'L6'!AG40</f>
        <v>178.69230769230768</v>
      </c>
      <c r="Y88" s="165">
        <f>'L6'!AH40</f>
        <v>178.69230769230768</v>
      </c>
      <c r="Z88" s="165"/>
      <c r="AA88" s="165"/>
      <c r="AB88" s="165">
        <f>'L6'!AL40</f>
        <v>10</v>
      </c>
      <c r="AC88" s="165">
        <f>'L6'!AR40</f>
        <v>13.269230769230768</v>
      </c>
      <c r="AD88" s="165">
        <f>'L6'!AX40</f>
        <v>201.96153846153845</v>
      </c>
      <c r="AE88" s="163">
        <f>'L6'!BE40</f>
        <v>0</v>
      </c>
      <c r="AF88" s="166">
        <f>'L6'!BH40</f>
        <v>0</v>
      </c>
      <c r="AG88" s="166">
        <f>'L6'!BW40</f>
        <v>0</v>
      </c>
      <c r="AH88" s="166">
        <f>'L6'!BX40</f>
        <v>12</v>
      </c>
      <c r="AI88" s="166">
        <f>'L6'!BY40</f>
        <v>0</v>
      </c>
      <c r="AJ88" s="166">
        <f>'L6'!BV40</f>
        <v>0</v>
      </c>
      <c r="AK88" s="166">
        <f>'L6'!BZ40</f>
        <v>77.69</v>
      </c>
      <c r="AL88" s="166">
        <f>'L6'!CA40</f>
        <v>0</v>
      </c>
      <c r="AM88" s="166">
        <f>'L6'!CB40</f>
        <v>4.2699999999999996</v>
      </c>
      <c r="AN88" s="166">
        <f>'L6'!CC40</f>
        <v>1</v>
      </c>
      <c r="AO88" s="166">
        <f>'L6'!CD40</f>
        <v>131</v>
      </c>
      <c r="AP88" s="161">
        <f>'L6'!CE40</f>
        <v>131</v>
      </c>
      <c r="AQ88" s="167">
        <f>'L6'!CF40</f>
        <v>0</v>
      </c>
    </row>
  </sheetData>
  <mergeCells count="1132">
    <mergeCell ref="S2:S3"/>
    <mergeCell ref="T2:T3"/>
    <mergeCell ref="U2:U3"/>
    <mergeCell ref="V2:V3"/>
    <mergeCell ref="W2:W3"/>
    <mergeCell ref="X2:X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G2:AG3"/>
    <mergeCell ref="AH2:AH3"/>
    <mergeCell ref="A5:B5"/>
    <mergeCell ref="C5:C6"/>
    <mergeCell ref="D5:D6"/>
    <mergeCell ref="E5:E6"/>
    <mergeCell ref="F5:F6"/>
    <mergeCell ref="G5:G6"/>
    <mergeCell ref="U8:U9"/>
    <mergeCell ref="V8:V9"/>
    <mergeCell ref="I8:I9"/>
    <mergeCell ref="J8:J9"/>
    <mergeCell ref="K8:K9"/>
    <mergeCell ref="L8:L9"/>
    <mergeCell ref="M8:M9"/>
    <mergeCell ref="N8:N9"/>
    <mergeCell ref="AI2:AI3"/>
    <mergeCell ref="AJ2:AJ3"/>
    <mergeCell ref="Y2:Y3"/>
    <mergeCell ref="Z2:Z3"/>
    <mergeCell ref="AA2:AA3"/>
    <mergeCell ref="AB2:AB3"/>
    <mergeCell ref="AC2:AC3"/>
    <mergeCell ref="AD2:AD3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AN5:AN6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O8:P8"/>
    <mergeCell ref="Q8:R8"/>
    <mergeCell ref="S8:S9"/>
    <mergeCell ref="T8:T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X17:X18"/>
    <mergeCell ref="Y17:Y18"/>
    <mergeCell ref="Z17:Z18"/>
    <mergeCell ref="AA17:AA18"/>
    <mergeCell ref="N17:N18"/>
    <mergeCell ref="O17:P17"/>
    <mergeCell ref="Q17:R17"/>
    <mergeCell ref="S17:S18"/>
    <mergeCell ref="T17:T18"/>
    <mergeCell ref="U17:U18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U20:U21"/>
    <mergeCell ref="V20:V21"/>
    <mergeCell ref="I20:I21"/>
    <mergeCell ref="J20:J21"/>
    <mergeCell ref="K20:K21"/>
    <mergeCell ref="L20:L21"/>
    <mergeCell ref="M20:M21"/>
    <mergeCell ref="N20:N21"/>
    <mergeCell ref="AN17:AN18"/>
    <mergeCell ref="AO17:AO18"/>
    <mergeCell ref="AP17:AQ17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O20:P20"/>
    <mergeCell ref="Q20:R20"/>
    <mergeCell ref="S20:S21"/>
    <mergeCell ref="T20:T21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Q23:R23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P23"/>
    <mergeCell ref="S26:S27"/>
    <mergeCell ref="T26:T27"/>
    <mergeCell ref="U26:U27"/>
    <mergeCell ref="V26:V27"/>
    <mergeCell ref="W26:W27"/>
    <mergeCell ref="X26:X27"/>
    <mergeCell ref="K26:K27"/>
    <mergeCell ref="L26:L27"/>
    <mergeCell ref="M26:M27"/>
    <mergeCell ref="N26:N27"/>
    <mergeCell ref="O26:P26"/>
    <mergeCell ref="Q26:R26"/>
    <mergeCell ref="AP23:AQ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X29:X30"/>
    <mergeCell ref="Y29:Y30"/>
    <mergeCell ref="Z29:Z30"/>
    <mergeCell ref="AA29:AA30"/>
    <mergeCell ref="N29:N30"/>
    <mergeCell ref="O29:P29"/>
    <mergeCell ref="Q29:R29"/>
    <mergeCell ref="S29:S30"/>
    <mergeCell ref="T29:T30"/>
    <mergeCell ref="U29:U30"/>
    <mergeCell ref="H29:H30"/>
    <mergeCell ref="I29:I30"/>
    <mergeCell ref="J29:J30"/>
    <mergeCell ref="K29:K30"/>
    <mergeCell ref="L29:L30"/>
    <mergeCell ref="M29:M30"/>
    <mergeCell ref="A29:B29"/>
    <mergeCell ref="C29:C30"/>
    <mergeCell ref="D29:D30"/>
    <mergeCell ref="E29:E30"/>
    <mergeCell ref="F29:F30"/>
    <mergeCell ref="G29:G30"/>
    <mergeCell ref="U32:U33"/>
    <mergeCell ref="V32:V33"/>
    <mergeCell ref="I32:I33"/>
    <mergeCell ref="J32:J33"/>
    <mergeCell ref="K32:K33"/>
    <mergeCell ref="L32:L33"/>
    <mergeCell ref="M32:M33"/>
    <mergeCell ref="N32:N33"/>
    <mergeCell ref="AN29:AN30"/>
    <mergeCell ref="AO29:AO30"/>
    <mergeCell ref="AP29:AQ29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O32:P32"/>
    <mergeCell ref="Q32:R32"/>
    <mergeCell ref="S32:S33"/>
    <mergeCell ref="T32:T33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Q35:R35"/>
    <mergeCell ref="S35:S36"/>
    <mergeCell ref="T35:T36"/>
    <mergeCell ref="U35:U36"/>
    <mergeCell ref="V35:V36"/>
    <mergeCell ref="W35:W36"/>
    <mergeCell ref="J35:J36"/>
    <mergeCell ref="K35:K36"/>
    <mergeCell ref="L35:L36"/>
    <mergeCell ref="M35:M36"/>
    <mergeCell ref="N35:N36"/>
    <mergeCell ref="O35:P35"/>
    <mergeCell ref="S38:S39"/>
    <mergeCell ref="T38:T39"/>
    <mergeCell ref="U38:U39"/>
    <mergeCell ref="V38:V39"/>
    <mergeCell ref="W38:W39"/>
    <mergeCell ref="X38:X39"/>
    <mergeCell ref="K38:K39"/>
    <mergeCell ref="L38:L39"/>
    <mergeCell ref="M38:M39"/>
    <mergeCell ref="N38:N39"/>
    <mergeCell ref="O38:P38"/>
    <mergeCell ref="Q38:R38"/>
    <mergeCell ref="AP35:AQ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X41:X42"/>
    <mergeCell ref="Y41:Y42"/>
    <mergeCell ref="Z41:Z42"/>
    <mergeCell ref="AA41:AA42"/>
    <mergeCell ref="N41:N42"/>
    <mergeCell ref="O41:P41"/>
    <mergeCell ref="Q41:R41"/>
    <mergeCell ref="S41:S42"/>
    <mergeCell ref="T41:T42"/>
    <mergeCell ref="U41:U42"/>
    <mergeCell ref="H41:H42"/>
    <mergeCell ref="I41:I42"/>
    <mergeCell ref="J41:J42"/>
    <mergeCell ref="K41:K42"/>
    <mergeCell ref="L41:L42"/>
    <mergeCell ref="M41:M42"/>
    <mergeCell ref="A41:B41"/>
    <mergeCell ref="C41:C42"/>
    <mergeCell ref="D41:D42"/>
    <mergeCell ref="E41:E42"/>
    <mergeCell ref="F41:F42"/>
    <mergeCell ref="G41:G42"/>
    <mergeCell ref="U44:U45"/>
    <mergeCell ref="V44:V45"/>
    <mergeCell ref="I44:I45"/>
    <mergeCell ref="J44:J45"/>
    <mergeCell ref="K44:K45"/>
    <mergeCell ref="L44:L45"/>
    <mergeCell ref="M44:M45"/>
    <mergeCell ref="N44:N45"/>
    <mergeCell ref="AN41:AN42"/>
    <mergeCell ref="AO41:AO42"/>
    <mergeCell ref="AP41:AQ41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AO44:AO45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O44:P44"/>
    <mergeCell ref="Q44:R44"/>
    <mergeCell ref="S44:S45"/>
    <mergeCell ref="T44:T45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Q47:R47"/>
    <mergeCell ref="S47:S48"/>
    <mergeCell ref="T47:T48"/>
    <mergeCell ref="U47:U48"/>
    <mergeCell ref="V47:V48"/>
    <mergeCell ref="W47:W48"/>
    <mergeCell ref="J47:J48"/>
    <mergeCell ref="K47:K48"/>
    <mergeCell ref="L47:L48"/>
    <mergeCell ref="M47:M48"/>
    <mergeCell ref="N47:N48"/>
    <mergeCell ref="O47:P47"/>
    <mergeCell ref="S50:S51"/>
    <mergeCell ref="T50:T51"/>
    <mergeCell ref="U50:U51"/>
    <mergeCell ref="V50:V51"/>
    <mergeCell ref="W50:W51"/>
    <mergeCell ref="X50:X51"/>
    <mergeCell ref="K50:K51"/>
    <mergeCell ref="L50:L51"/>
    <mergeCell ref="M50:M51"/>
    <mergeCell ref="N50:N51"/>
    <mergeCell ref="O50:P50"/>
    <mergeCell ref="Q50:R50"/>
    <mergeCell ref="AP47:AQ47"/>
    <mergeCell ref="A50:B50"/>
    <mergeCell ref="C50:C51"/>
    <mergeCell ref="D50:D51"/>
    <mergeCell ref="E50:E51"/>
    <mergeCell ref="F50:F51"/>
    <mergeCell ref="G50:G51"/>
    <mergeCell ref="H50:H51"/>
    <mergeCell ref="I50:I51"/>
    <mergeCell ref="J50:J51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K50:AK51"/>
    <mergeCell ref="AL50:AL51"/>
    <mergeCell ref="AM50:AM51"/>
    <mergeCell ref="AN50:AN51"/>
    <mergeCell ref="AO50:AO51"/>
    <mergeCell ref="AP50:AQ50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X53:X54"/>
    <mergeCell ref="Y53:Y54"/>
    <mergeCell ref="Z53:Z54"/>
    <mergeCell ref="AA53:AA54"/>
    <mergeCell ref="N53:N54"/>
    <mergeCell ref="O53:P53"/>
    <mergeCell ref="Q53:R53"/>
    <mergeCell ref="S53:S54"/>
    <mergeCell ref="T53:T54"/>
    <mergeCell ref="U53:U54"/>
    <mergeCell ref="H53:H54"/>
    <mergeCell ref="I53:I54"/>
    <mergeCell ref="J53:J54"/>
    <mergeCell ref="K53:K54"/>
    <mergeCell ref="L53:L54"/>
    <mergeCell ref="M53:M54"/>
    <mergeCell ref="A53:B53"/>
    <mergeCell ref="C53:C54"/>
    <mergeCell ref="D53:D54"/>
    <mergeCell ref="E53:E54"/>
    <mergeCell ref="F53:F54"/>
    <mergeCell ref="G53:G54"/>
    <mergeCell ref="U56:U57"/>
    <mergeCell ref="V56:V57"/>
    <mergeCell ref="I56:I57"/>
    <mergeCell ref="J56:J57"/>
    <mergeCell ref="K56:K57"/>
    <mergeCell ref="L56:L57"/>
    <mergeCell ref="M56:M57"/>
    <mergeCell ref="N56:N57"/>
    <mergeCell ref="AN53:AN54"/>
    <mergeCell ref="AO53:AO54"/>
    <mergeCell ref="AP53:AQ53"/>
    <mergeCell ref="A56:B56"/>
    <mergeCell ref="C56:C57"/>
    <mergeCell ref="D56:D57"/>
    <mergeCell ref="E56:E57"/>
    <mergeCell ref="F56:F57"/>
    <mergeCell ref="G56:G57"/>
    <mergeCell ref="H56:H57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AO56:AO57"/>
    <mergeCell ref="AP56:AQ56"/>
    <mergeCell ref="A59:B59"/>
    <mergeCell ref="C59:C60"/>
    <mergeCell ref="D59:D60"/>
    <mergeCell ref="E59:E60"/>
    <mergeCell ref="F59:F60"/>
    <mergeCell ref="G59:G60"/>
    <mergeCell ref="H59:H60"/>
    <mergeCell ref="I59:I60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O56:P56"/>
    <mergeCell ref="Q56:R56"/>
    <mergeCell ref="S56:S57"/>
    <mergeCell ref="T56:T57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Q59:R59"/>
    <mergeCell ref="S59:S60"/>
    <mergeCell ref="T59:T60"/>
    <mergeCell ref="U59:U60"/>
    <mergeCell ref="V59:V60"/>
    <mergeCell ref="W59:W60"/>
    <mergeCell ref="J59:J60"/>
    <mergeCell ref="K59:K60"/>
    <mergeCell ref="L59:L60"/>
    <mergeCell ref="M59:M60"/>
    <mergeCell ref="N59:N60"/>
    <mergeCell ref="O59:P59"/>
    <mergeCell ref="S62:S63"/>
    <mergeCell ref="T62:T63"/>
    <mergeCell ref="U62:U63"/>
    <mergeCell ref="V62:V63"/>
    <mergeCell ref="W62:W63"/>
    <mergeCell ref="X62:X63"/>
    <mergeCell ref="K62:K63"/>
    <mergeCell ref="L62:L63"/>
    <mergeCell ref="M62:M63"/>
    <mergeCell ref="N62:N63"/>
    <mergeCell ref="O62:P62"/>
    <mergeCell ref="Q62:R62"/>
    <mergeCell ref="AP59:AQ59"/>
    <mergeCell ref="A62:B62"/>
    <mergeCell ref="C62:C63"/>
    <mergeCell ref="D62:D63"/>
    <mergeCell ref="E62:E63"/>
    <mergeCell ref="F62:F63"/>
    <mergeCell ref="G62:G63"/>
    <mergeCell ref="H62:H63"/>
    <mergeCell ref="I62:I63"/>
    <mergeCell ref="J62:J63"/>
    <mergeCell ref="AJ59:AJ60"/>
    <mergeCell ref="AK59:AK60"/>
    <mergeCell ref="AL59:AL60"/>
    <mergeCell ref="AM59:AM60"/>
    <mergeCell ref="AN59:AN60"/>
    <mergeCell ref="AO59:AO60"/>
    <mergeCell ref="AD59:AD60"/>
    <mergeCell ref="AE59:AE60"/>
    <mergeCell ref="AF59:AF60"/>
    <mergeCell ref="AG59:AG60"/>
    <mergeCell ref="AK62:AK63"/>
    <mergeCell ref="AL62:AL63"/>
    <mergeCell ref="AM62:AM63"/>
    <mergeCell ref="AN62:AN63"/>
    <mergeCell ref="AO62:AO63"/>
    <mergeCell ref="AP62:AQ62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X65:X66"/>
    <mergeCell ref="Y65:Y66"/>
    <mergeCell ref="Z65:Z66"/>
    <mergeCell ref="AA65:AA66"/>
    <mergeCell ref="N65:N66"/>
    <mergeCell ref="O65:P65"/>
    <mergeCell ref="Q65:R65"/>
    <mergeCell ref="S65:S66"/>
    <mergeCell ref="T65:T66"/>
    <mergeCell ref="U65:U66"/>
    <mergeCell ref="H65:H66"/>
    <mergeCell ref="I65:I66"/>
    <mergeCell ref="J65:J66"/>
    <mergeCell ref="K65:K66"/>
    <mergeCell ref="L65:L66"/>
    <mergeCell ref="M65:M66"/>
    <mergeCell ref="A65:B65"/>
    <mergeCell ref="C65:C66"/>
    <mergeCell ref="D65:D66"/>
    <mergeCell ref="E65:E66"/>
    <mergeCell ref="F65:F66"/>
    <mergeCell ref="G65:G66"/>
    <mergeCell ref="U68:U69"/>
    <mergeCell ref="V68:V69"/>
    <mergeCell ref="I68:I69"/>
    <mergeCell ref="J68:J69"/>
    <mergeCell ref="K68:K69"/>
    <mergeCell ref="L68:L69"/>
    <mergeCell ref="M68:M69"/>
    <mergeCell ref="N68:N69"/>
    <mergeCell ref="AN65:AN66"/>
    <mergeCell ref="AO65:AO66"/>
    <mergeCell ref="AP65:AQ65"/>
    <mergeCell ref="A68:B68"/>
    <mergeCell ref="C68:C69"/>
    <mergeCell ref="D68:D69"/>
    <mergeCell ref="E68:E69"/>
    <mergeCell ref="F68:F69"/>
    <mergeCell ref="G68:G69"/>
    <mergeCell ref="H68:H69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AO68:AO69"/>
    <mergeCell ref="AP68:AQ68"/>
    <mergeCell ref="A71:B71"/>
    <mergeCell ref="C71:C72"/>
    <mergeCell ref="D71:D72"/>
    <mergeCell ref="E71:E72"/>
    <mergeCell ref="F71:F72"/>
    <mergeCell ref="G71:G72"/>
    <mergeCell ref="H71:H72"/>
    <mergeCell ref="I71:I72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O68:P68"/>
    <mergeCell ref="Q68:R68"/>
    <mergeCell ref="S68:S69"/>
    <mergeCell ref="T68:T69"/>
    <mergeCell ref="AH71:AH72"/>
    <mergeCell ref="AI71:AI72"/>
    <mergeCell ref="X71:X72"/>
    <mergeCell ref="Y71:Y72"/>
    <mergeCell ref="Z71:Z72"/>
    <mergeCell ref="AA71:AA72"/>
    <mergeCell ref="AB71:AB72"/>
    <mergeCell ref="AC71:AC72"/>
    <mergeCell ref="Q71:R71"/>
    <mergeCell ref="S71:S72"/>
    <mergeCell ref="T71:T72"/>
    <mergeCell ref="U71:U72"/>
    <mergeCell ref="V71:V72"/>
    <mergeCell ref="W71:W72"/>
    <mergeCell ref="J71:J72"/>
    <mergeCell ref="K71:K72"/>
    <mergeCell ref="L71:L72"/>
    <mergeCell ref="M71:M72"/>
    <mergeCell ref="N71:N72"/>
    <mergeCell ref="O71:P71"/>
    <mergeCell ref="S74:S75"/>
    <mergeCell ref="T74:T75"/>
    <mergeCell ref="U74:U75"/>
    <mergeCell ref="V74:V75"/>
    <mergeCell ref="W74:W75"/>
    <mergeCell ref="X74:X75"/>
    <mergeCell ref="K74:K75"/>
    <mergeCell ref="L74:L75"/>
    <mergeCell ref="M74:M75"/>
    <mergeCell ref="N74:N75"/>
    <mergeCell ref="O74:P74"/>
    <mergeCell ref="Q74:R74"/>
    <mergeCell ref="AP71:AQ71"/>
    <mergeCell ref="A74:B74"/>
    <mergeCell ref="C74:C75"/>
    <mergeCell ref="D74:D75"/>
    <mergeCell ref="E74:E75"/>
    <mergeCell ref="F74:F75"/>
    <mergeCell ref="G74:G75"/>
    <mergeCell ref="H74:H75"/>
    <mergeCell ref="I74:I75"/>
    <mergeCell ref="J74:J75"/>
    <mergeCell ref="AJ71:AJ72"/>
    <mergeCell ref="AK71:AK72"/>
    <mergeCell ref="AL71:AL72"/>
    <mergeCell ref="AM71:AM72"/>
    <mergeCell ref="AN71:AN72"/>
    <mergeCell ref="AO71:AO72"/>
    <mergeCell ref="AD71:AD72"/>
    <mergeCell ref="AE71:AE72"/>
    <mergeCell ref="AF71:AF72"/>
    <mergeCell ref="AG71:AG72"/>
    <mergeCell ref="AK74:AK75"/>
    <mergeCell ref="AL74:AL75"/>
    <mergeCell ref="AM74:AM75"/>
    <mergeCell ref="AN74:AN75"/>
    <mergeCell ref="AO74:AO75"/>
    <mergeCell ref="AP74:AQ74"/>
    <mergeCell ref="AE74:AE75"/>
    <mergeCell ref="AF74:AF75"/>
    <mergeCell ref="AG74:AG75"/>
    <mergeCell ref="AH74:AH75"/>
    <mergeCell ref="AI74:AI75"/>
    <mergeCell ref="AJ74:AJ75"/>
    <mergeCell ref="Y74:Y75"/>
    <mergeCell ref="Z74:Z75"/>
    <mergeCell ref="AA74:AA75"/>
    <mergeCell ref="AB74:AB75"/>
    <mergeCell ref="AC74:AC75"/>
    <mergeCell ref="AD74:AD75"/>
    <mergeCell ref="X77:X78"/>
    <mergeCell ref="Y77:Y78"/>
    <mergeCell ref="Z77:Z78"/>
    <mergeCell ref="AA77:AA78"/>
    <mergeCell ref="N77:N78"/>
    <mergeCell ref="O77:P77"/>
    <mergeCell ref="Q77:R77"/>
    <mergeCell ref="S77:S78"/>
    <mergeCell ref="T77:T78"/>
    <mergeCell ref="U77:U78"/>
    <mergeCell ref="H77:H78"/>
    <mergeCell ref="I77:I78"/>
    <mergeCell ref="J77:J78"/>
    <mergeCell ref="K77:K78"/>
    <mergeCell ref="L77:L78"/>
    <mergeCell ref="M77:M78"/>
    <mergeCell ref="A77:B77"/>
    <mergeCell ref="C77:C78"/>
    <mergeCell ref="D77:D78"/>
    <mergeCell ref="E77:E78"/>
    <mergeCell ref="F77:F78"/>
    <mergeCell ref="G77:G78"/>
    <mergeCell ref="U80:U81"/>
    <mergeCell ref="V80:V81"/>
    <mergeCell ref="I80:I81"/>
    <mergeCell ref="J80:J81"/>
    <mergeCell ref="K80:K81"/>
    <mergeCell ref="L80:L81"/>
    <mergeCell ref="M80:M81"/>
    <mergeCell ref="N80:N81"/>
    <mergeCell ref="AN77:AN78"/>
    <mergeCell ref="AO77:AO78"/>
    <mergeCell ref="AP77:AQ77"/>
    <mergeCell ref="A80:B80"/>
    <mergeCell ref="C80:C81"/>
    <mergeCell ref="D80:D81"/>
    <mergeCell ref="E80:E81"/>
    <mergeCell ref="F80:F81"/>
    <mergeCell ref="G80:G81"/>
    <mergeCell ref="H80:H81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AO80:AO81"/>
    <mergeCell ref="AP80:AQ80"/>
    <mergeCell ref="A83:B83"/>
    <mergeCell ref="C83:C84"/>
    <mergeCell ref="D83:D84"/>
    <mergeCell ref="E83:E84"/>
    <mergeCell ref="F83:F84"/>
    <mergeCell ref="G83:G84"/>
    <mergeCell ref="H83:H84"/>
    <mergeCell ref="I83:I84"/>
    <mergeCell ref="AI80:AI81"/>
    <mergeCell ref="AJ80:AJ81"/>
    <mergeCell ref="AK80:AK81"/>
    <mergeCell ref="AL80:AL81"/>
    <mergeCell ref="AM80:AM81"/>
    <mergeCell ref="AN80:AN81"/>
    <mergeCell ref="AC80:AC81"/>
    <mergeCell ref="AD80:AD81"/>
    <mergeCell ref="AE80:AE81"/>
    <mergeCell ref="AF80:AF81"/>
    <mergeCell ref="AG80:AG81"/>
    <mergeCell ref="AH80:AH81"/>
    <mergeCell ref="W80:W81"/>
    <mergeCell ref="X80:X81"/>
    <mergeCell ref="Y80:Y81"/>
    <mergeCell ref="Z80:Z81"/>
    <mergeCell ref="AA80:AA81"/>
    <mergeCell ref="AB80:AB81"/>
    <mergeCell ref="O80:P80"/>
    <mergeCell ref="Q80:R80"/>
    <mergeCell ref="S80:S81"/>
    <mergeCell ref="T80:T81"/>
    <mergeCell ref="AH83:AH84"/>
    <mergeCell ref="AI83:AI84"/>
    <mergeCell ref="X83:X84"/>
    <mergeCell ref="Y83:Y84"/>
    <mergeCell ref="Z83:Z84"/>
    <mergeCell ref="AA83:AA84"/>
    <mergeCell ref="AB83:AB84"/>
    <mergeCell ref="AC83:AC84"/>
    <mergeCell ref="Q83:R83"/>
    <mergeCell ref="S83:S84"/>
    <mergeCell ref="T83:T84"/>
    <mergeCell ref="U83:U84"/>
    <mergeCell ref="V83:V84"/>
    <mergeCell ref="W83:W84"/>
    <mergeCell ref="J83:J84"/>
    <mergeCell ref="K83:K84"/>
    <mergeCell ref="L83:L84"/>
    <mergeCell ref="M83:M84"/>
    <mergeCell ref="N83:N84"/>
    <mergeCell ref="O83:P83"/>
    <mergeCell ref="S86:S87"/>
    <mergeCell ref="T86:T87"/>
    <mergeCell ref="U86:U87"/>
    <mergeCell ref="V86:V87"/>
    <mergeCell ref="W86:W87"/>
    <mergeCell ref="X86:X87"/>
    <mergeCell ref="K86:K87"/>
    <mergeCell ref="L86:L87"/>
    <mergeCell ref="M86:M87"/>
    <mergeCell ref="N86:N87"/>
    <mergeCell ref="O86:P86"/>
    <mergeCell ref="Q86:R86"/>
    <mergeCell ref="AP83:AQ83"/>
    <mergeCell ref="A86:B86"/>
    <mergeCell ref="C86:C87"/>
    <mergeCell ref="D86:D87"/>
    <mergeCell ref="E86:E87"/>
    <mergeCell ref="F86:F87"/>
    <mergeCell ref="G86:G87"/>
    <mergeCell ref="H86:H87"/>
    <mergeCell ref="I86:I87"/>
    <mergeCell ref="J86:J87"/>
    <mergeCell ref="AJ83:AJ84"/>
    <mergeCell ref="AK83:AK84"/>
    <mergeCell ref="AL83:AL84"/>
    <mergeCell ref="AM83:AM84"/>
    <mergeCell ref="AN83:AN84"/>
    <mergeCell ref="AO83:AO84"/>
    <mergeCell ref="AD83:AD84"/>
    <mergeCell ref="AE83:AE84"/>
    <mergeCell ref="AF83:AF84"/>
    <mergeCell ref="AG83:AG84"/>
    <mergeCell ref="AK86:AK87"/>
    <mergeCell ref="AL86:AL87"/>
    <mergeCell ref="AM86:AM87"/>
    <mergeCell ref="AN86:AN87"/>
    <mergeCell ref="AO86:AO87"/>
    <mergeCell ref="AP86:AQ86"/>
    <mergeCell ref="AE86:AE87"/>
    <mergeCell ref="AF86:AF87"/>
    <mergeCell ref="AG86:AG87"/>
    <mergeCell ref="AH86:AH87"/>
    <mergeCell ref="AI86:AI87"/>
    <mergeCell ref="AJ86:AJ87"/>
    <mergeCell ref="Y86:Y87"/>
    <mergeCell ref="Z86:Z87"/>
    <mergeCell ref="AA86:AA87"/>
    <mergeCell ref="AB86:AB87"/>
    <mergeCell ref="AC86:AC87"/>
    <mergeCell ref="AD86:AD87"/>
  </mergeCells>
  <printOptions horizontalCentered="1"/>
  <pageMargins left="0.25" right="0.25" top="0.33" bottom="0.31" header="0.3" footer="0.3"/>
  <pageSetup paperSize="9" scale="60" orientation="landscape" r:id="rId1"/>
  <rowBreaks count="2" manualBreakCount="2">
    <brk id="31" max="42" man="1"/>
    <brk id="61" max="4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55"/>
  <sheetViews>
    <sheetView view="pageBreakPreview" topLeftCell="A36" zoomScale="70" zoomScaleNormal="80" zoomScaleSheetLayoutView="70" workbookViewId="0">
      <selection activeCell="A43" sqref="A43:AQ43"/>
    </sheetView>
  </sheetViews>
  <sheetFormatPr defaultRowHeight="23.25" customHeight="1"/>
  <cols>
    <col min="1" max="1" width="4.875" style="61" customWidth="1"/>
    <col min="2" max="2" width="6.75" style="61" customWidth="1"/>
    <col min="3" max="3" width="8.5" style="61" customWidth="1"/>
    <col min="4" max="4" width="10.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222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'L8'!A12</f>
        <v>1</v>
      </c>
      <c r="B4" s="161" t="str">
        <f>'L8'!B12</f>
        <v>ID1260</v>
      </c>
      <c r="C4" s="187" t="str">
        <f>'L8'!D12</f>
        <v>វៀន អាំ</v>
      </c>
      <c r="D4" s="162">
        <f>'L8'!H12</f>
        <v>44697</v>
      </c>
      <c r="E4" s="163">
        <f>'L8'!I12</f>
        <v>204</v>
      </c>
      <c r="F4" s="163">
        <f>'L8'!J12</f>
        <v>26</v>
      </c>
      <c r="G4" s="161">
        <f>'L8'!K12</f>
        <v>0</v>
      </c>
      <c r="H4" s="161">
        <f>'L8'!L12</f>
        <v>0</v>
      </c>
      <c r="I4" s="161">
        <f>'L8'!M12</f>
        <v>0</v>
      </c>
      <c r="J4" s="161">
        <f>'L8'!N12</f>
        <v>26</v>
      </c>
      <c r="K4" s="161">
        <f>'L8'!P12</f>
        <v>0</v>
      </c>
      <c r="L4" s="161">
        <f>'L8'!Q12</f>
        <v>0</v>
      </c>
      <c r="M4" s="161">
        <f>'L8'!R12</f>
        <v>0</v>
      </c>
      <c r="N4" s="161">
        <f>'L8'!S12</f>
        <v>0</v>
      </c>
      <c r="O4" s="164">
        <f>'L8'!T12</f>
        <v>0</v>
      </c>
      <c r="P4" s="164">
        <f>'L8'!U12</f>
        <v>0</v>
      </c>
      <c r="Q4" s="165">
        <f>'L8'!W12</f>
        <v>0</v>
      </c>
      <c r="R4" s="165">
        <f>'L8'!X12</f>
        <v>0</v>
      </c>
      <c r="S4" s="165">
        <f>'L8'!AB12</f>
        <v>0</v>
      </c>
      <c r="T4" s="165">
        <f>'L8'!AC12</f>
        <v>0</v>
      </c>
      <c r="U4" s="165">
        <f>'L8'!AD12</f>
        <v>0</v>
      </c>
      <c r="V4" s="165">
        <f>'L8'!AE12</f>
        <v>0</v>
      </c>
      <c r="W4" s="165">
        <f>'L8'!AF12</f>
        <v>0</v>
      </c>
      <c r="X4" s="165">
        <f>'L8'!AG12</f>
        <v>204</v>
      </c>
      <c r="Y4" s="165">
        <f>'L8'!AH12</f>
        <v>204</v>
      </c>
      <c r="Z4" s="165"/>
      <c r="AA4" s="165"/>
      <c r="AB4" s="165">
        <f>'L8'!AL12</f>
        <v>10</v>
      </c>
      <c r="AC4" s="165">
        <f>'L8'!AR12</f>
        <v>14.999999999999998</v>
      </c>
      <c r="AD4" s="165">
        <f>'L8'!AX12</f>
        <v>229</v>
      </c>
      <c r="AE4" s="163">
        <f>'L8'!BE12</f>
        <v>12</v>
      </c>
      <c r="AF4" s="166">
        <f>'L8'!BH12</f>
        <v>12</v>
      </c>
      <c r="AG4" s="166">
        <f>'L8'!BW12</f>
        <v>0</v>
      </c>
      <c r="AH4" s="166">
        <f>'L8'!BX12</f>
        <v>13.5</v>
      </c>
      <c r="AI4" s="166">
        <f>'L8'!BY12</f>
        <v>0</v>
      </c>
      <c r="AJ4" s="166">
        <f>'L8'!BV12</f>
        <v>0</v>
      </c>
      <c r="AK4" s="166">
        <f>'L8'!BZ12</f>
        <v>102</v>
      </c>
      <c r="AL4" s="166">
        <f>'L8'!CA12</f>
        <v>0</v>
      </c>
      <c r="AM4" s="166">
        <f>'L8'!CB12</f>
        <v>5.33</v>
      </c>
      <c r="AN4" s="166">
        <f>'L8'!CC12</f>
        <v>1</v>
      </c>
      <c r="AO4" s="166">
        <f>'L8'!CD12</f>
        <v>158.16999999999999</v>
      </c>
      <c r="AP4" s="161">
        <f>'L8'!CE12</f>
        <v>158</v>
      </c>
      <c r="AQ4" s="167">
        <f>'L8'!CF12</f>
        <v>700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222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'L8'!A13</f>
        <v>2</v>
      </c>
      <c r="B7" s="161" t="str">
        <f>'L8'!B13</f>
        <v>ID1282</v>
      </c>
      <c r="C7" s="187" t="str">
        <f>'L8'!D13</f>
        <v>បឿន ចាន់រិត</v>
      </c>
      <c r="D7" s="162">
        <f>'L8'!H13</f>
        <v>44728</v>
      </c>
      <c r="E7" s="163">
        <f>'L8'!I13</f>
        <v>204</v>
      </c>
      <c r="F7" s="163">
        <f>'L8'!J13</f>
        <v>26</v>
      </c>
      <c r="G7" s="161">
        <f>'L8'!K13</f>
        <v>2</v>
      </c>
      <c r="H7" s="161">
        <f>'L8'!L13</f>
        <v>0</v>
      </c>
      <c r="I7" s="161">
        <f>'L8'!M13</f>
        <v>0</v>
      </c>
      <c r="J7" s="161">
        <f>'L8'!N13</f>
        <v>24</v>
      </c>
      <c r="K7" s="161">
        <f>'L8'!P13</f>
        <v>0</v>
      </c>
      <c r="L7" s="161">
        <f>'L8'!Q13</f>
        <v>0</v>
      </c>
      <c r="M7" s="161">
        <f>'L8'!R13</f>
        <v>0</v>
      </c>
      <c r="N7" s="161">
        <f>'L8'!S13</f>
        <v>0</v>
      </c>
      <c r="O7" s="164">
        <f>'L8'!T13</f>
        <v>0</v>
      </c>
      <c r="P7" s="164">
        <f>'L8'!U13</f>
        <v>0</v>
      </c>
      <c r="Q7" s="165">
        <f>'L8'!W13</f>
        <v>0</v>
      </c>
      <c r="R7" s="165">
        <f>'L8'!X13</f>
        <v>0</v>
      </c>
      <c r="S7" s="165">
        <f>'L8'!AB13</f>
        <v>0</v>
      </c>
      <c r="T7" s="165">
        <f>'L8'!AC13</f>
        <v>0</v>
      </c>
      <c r="U7" s="165">
        <f>'L8'!AD13</f>
        <v>0</v>
      </c>
      <c r="V7" s="165">
        <f>'L8'!AE13</f>
        <v>0</v>
      </c>
      <c r="W7" s="165">
        <f>'L8'!AF13</f>
        <v>0</v>
      </c>
      <c r="X7" s="165">
        <f>'L8'!AG13</f>
        <v>188.30769230769229</v>
      </c>
      <c r="Y7" s="165">
        <f>'L8'!AH13</f>
        <v>188.30769230769229</v>
      </c>
      <c r="Z7" s="165"/>
      <c r="AA7" s="165"/>
      <c r="AB7" s="165">
        <f>'L8'!AL13</f>
        <v>10</v>
      </c>
      <c r="AC7" s="165">
        <f>'L8'!AR13</f>
        <v>13.846153846153845</v>
      </c>
      <c r="AD7" s="165">
        <f>'L8'!AX13</f>
        <v>212.15384615384613</v>
      </c>
      <c r="AE7" s="163">
        <f>'L8'!BE13</f>
        <v>12</v>
      </c>
      <c r="AF7" s="166">
        <f>'L8'!BH13</f>
        <v>12</v>
      </c>
      <c r="AG7" s="166">
        <f>'L8'!BW13</f>
        <v>0</v>
      </c>
      <c r="AH7" s="166">
        <f>'L8'!BX13</f>
        <v>12.5</v>
      </c>
      <c r="AI7" s="166">
        <f>'L8'!BY13</f>
        <v>0</v>
      </c>
      <c r="AJ7" s="166">
        <f>'L8'!BV13</f>
        <v>0</v>
      </c>
      <c r="AK7" s="166">
        <f>'L8'!BZ13</f>
        <v>102</v>
      </c>
      <c r="AL7" s="166">
        <f>'L8'!CA13</f>
        <v>0</v>
      </c>
      <c r="AM7" s="166">
        <f>'L8'!CB13</f>
        <v>4.97</v>
      </c>
      <c r="AN7" s="166">
        <f>'L8'!CC13</f>
        <v>1</v>
      </c>
      <c r="AO7" s="166">
        <f>'L8'!CD13</f>
        <v>140.68</v>
      </c>
      <c r="AP7" s="161">
        <f>'L8'!CE13</f>
        <v>140</v>
      </c>
      <c r="AQ7" s="167">
        <f>'L8'!CF13</f>
        <v>2700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222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'L8'!A14</f>
        <v>3</v>
      </c>
      <c r="B10" s="161" t="str">
        <f>'L8'!B14</f>
        <v>ID1284</v>
      </c>
      <c r="C10" s="187" t="str">
        <f>'L8'!D14</f>
        <v>ហៀង លីណា</v>
      </c>
      <c r="D10" s="162">
        <f>'L8'!H14</f>
        <v>44728</v>
      </c>
      <c r="E10" s="163">
        <f>'L8'!I14</f>
        <v>204</v>
      </c>
      <c r="F10" s="163">
        <f>'L8'!J14</f>
        <v>26</v>
      </c>
      <c r="G10" s="161">
        <f>'L8'!K14</f>
        <v>1</v>
      </c>
      <c r="H10" s="161">
        <f>'L8'!L14</f>
        <v>0</v>
      </c>
      <c r="I10" s="161">
        <f>'L8'!M14</f>
        <v>0</v>
      </c>
      <c r="J10" s="161">
        <f>'L8'!N14</f>
        <v>25</v>
      </c>
      <c r="K10" s="161">
        <f>'L8'!P14</f>
        <v>0</v>
      </c>
      <c r="L10" s="161">
        <f>'L8'!Q14</f>
        <v>0</v>
      </c>
      <c r="M10" s="161">
        <f>'L8'!R14</f>
        <v>0</v>
      </c>
      <c r="N10" s="161">
        <f>'L8'!S14</f>
        <v>0</v>
      </c>
      <c r="O10" s="164">
        <f>'L8'!T14</f>
        <v>0</v>
      </c>
      <c r="P10" s="164">
        <f>'L8'!U14</f>
        <v>0</v>
      </c>
      <c r="Q10" s="165">
        <f>'L8'!W14</f>
        <v>0</v>
      </c>
      <c r="R10" s="165">
        <f>'L8'!X14</f>
        <v>0</v>
      </c>
      <c r="S10" s="165">
        <f>'L8'!AB14</f>
        <v>0</v>
      </c>
      <c r="T10" s="165">
        <f>'L8'!AC14</f>
        <v>0</v>
      </c>
      <c r="U10" s="165">
        <f>'L8'!AD14</f>
        <v>0</v>
      </c>
      <c r="V10" s="165">
        <f>'L8'!AE14</f>
        <v>0</v>
      </c>
      <c r="W10" s="165">
        <f>'L8'!AF14</f>
        <v>0</v>
      </c>
      <c r="X10" s="165">
        <f>'L8'!AG14</f>
        <v>196.15384615384613</v>
      </c>
      <c r="Y10" s="165">
        <f>'L8'!AH14</f>
        <v>196.15384615384613</v>
      </c>
      <c r="Z10" s="165"/>
      <c r="AA10" s="165"/>
      <c r="AB10" s="165">
        <f>'L8'!AL14</f>
        <v>10</v>
      </c>
      <c r="AC10" s="165">
        <f>'L8'!AR14</f>
        <v>14.423076923076922</v>
      </c>
      <c r="AD10" s="165">
        <f>'L8'!AX14</f>
        <v>220.57692307692307</v>
      </c>
      <c r="AE10" s="163">
        <f>'L8'!BE14</f>
        <v>12</v>
      </c>
      <c r="AF10" s="166">
        <f>'L8'!BH14</f>
        <v>12</v>
      </c>
      <c r="AG10" s="166">
        <f>'L8'!BW14</f>
        <v>0</v>
      </c>
      <c r="AH10" s="166">
        <f>'L8'!BX14</f>
        <v>13</v>
      </c>
      <c r="AI10" s="166">
        <f>'L8'!BY14</f>
        <v>0</v>
      </c>
      <c r="AJ10" s="166">
        <f>'L8'!BV14</f>
        <v>0</v>
      </c>
      <c r="AK10" s="166">
        <f>'L8'!BZ14</f>
        <v>102</v>
      </c>
      <c r="AL10" s="166">
        <f>'L8'!CA14</f>
        <v>0</v>
      </c>
      <c r="AM10" s="166">
        <f>'L8'!CB14</f>
        <v>5.15</v>
      </c>
      <c r="AN10" s="166">
        <f>'L8'!CC14</f>
        <v>1</v>
      </c>
      <c r="AO10" s="166">
        <f>'L8'!CD14</f>
        <v>149.43</v>
      </c>
      <c r="AP10" s="161">
        <f>'L8'!CE14</f>
        <v>149</v>
      </c>
      <c r="AQ10" s="167">
        <f>'L8'!CF14</f>
        <v>1700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222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'L8'!A15</f>
        <v>4</v>
      </c>
      <c r="B13" s="161" t="str">
        <f>'L8'!B15</f>
        <v>ID1342</v>
      </c>
      <c r="C13" s="187" t="str">
        <f>'L8'!D15</f>
        <v>ក្រេង ចាន់ធឿន</v>
      </c>
      <c r="D13" s="162">
        <f>'L8'!H15</f>
        <v>44760</v>
      </c>
      <c r="E13" s="163">
        <f>'L8'!I15</f>
        <v>204</v>
      </c>
      <c r="F13" s="163">
        <f>'L8'!J15</f>
        <v>26</v>
      </c>
      <c r="G13" s="161">
        <f>'L8'!K15</f>
        <v>0</v>
      </c>
      <c r="H13" s="161">
        <f>'L8'!L15</f>
        <v>0</v>
      </c>
      <c r="I13" s="161">
        <f>'L8'!M15</f>
        <v>0</v>
      </c>
      <c r="J13" s="161">
        <f>'L8'!N15</f>
        <v>26</v>
      </c>
      <c r="K13" s="161">
        <f>'L8'!P15</f>
        <v>0</v>
      </c>
      <c r="L13" s="161">
        <f>'L8'!Q15</f>
        <v>0</v>
      </c>
      <c r="M13" s="161">
        <f>'L8'!R15</f>
        <v>0</v>
      </c>
      <c r="N13" s="161">
        <f>'L8'!S15</f>
        <v>0</v>
      </c>
      <c r="O13" s="164">
        <f>'L8'!T15</f>
        <v>0</v>
      </c>
      <c r="P13" s="164">
        <f>'L8'!U15</f>
        <v>0</v>
      </c>
      <c r="Q13" s="165">
        <f>'L8'!W15</f>
        <v>0</v>
      </c>
      <c r="R13" s="165">
        <f>'L8'!X15</f>
        <v>0</v>
      </c>
      <c r="S13" s="165">
        <f>'L8'!AB15</f>
        <v>0</v>
      </c>
      <c r="T13" s="165">
        <f>'L8'!AC15</f>
        <v>0</v>
      </c>
      <c r="U13" s="165">
        <f>'L8'!AD15</f>
        <v>0</v>
      </c>
      <c r="V13" s="165">
        <f>'L8'!AE15</f>
        <v>0</v>
      </c>
      <c r="W13" s="165">
        <f>'L8'!AF15</f>
        <v>0</v>
      </c>
      <c r="X13" s="165">
        <f>'L8'!AG15</f>
        <v>204</v>
      </c>
      <c r="Y13" s="165">
        <f>'L8'!AH15</f>
        <v>204</v>
      </c>
      <c r="Z13" s="165"/>
      <c r="AA13" s="165"/>
      <c r="AB13" s="165">
        <f>'L8'!AL15</f>
        <v>10</v>
      </c>
      <c r="AC13" s="165">
        <f>'L8'!AR15</f>
        <v>14.999999999999998</v>
      </c>
      <c r="AD13" s="165">
        <f>'L8'!AX15</f>
        <v>229</v>
      </c>
      <c r="AE13" s="163">
        <f>'L8'!BE15</f>
        <v>12</v>
      </c>
      <c r="AF13" s="166">
        <f>'L8'!BH15</f>
        <v>0</v>
      </c>
      <c r="AG13" s="166">
        <f>'L8'!BW15</f>
        <v>37.643999999999998</v>
      </c>
      <c r="AH13" s="166">
        <f>'L8'!BX15</f>
        <v>13.5</v>
      </c>
      <c r="AI13" s="166">
        <f>'L8'!BY15</f>
        <v>0</v>
      </c>
      <c r="AJ13" s="166">
        <f>'L8'!BV15</f>
        <v>0</v>
      </c>
      <c r="AK13" s="166">
        <f>'L8'!BZ15</f>
        <v>102</v>
      </c>
      <c r="AL13" s="166">
        <f>'L8'!CA15</f>
        <v>0</v>
      </c>
      <c r="AM13" s="166">
        <f>'L8'!CB15</f>
        <v>5.83</v>
      </c>
      <c r="AN13" s="166">
        <f>'L8'!CC15</f>
        <v>1</v>
      </c>
      <c r="AO13" s="166">
        <f>'L8'!CD15</f>
        <v>183.31</v>
      </c>
      <c r="AP13" s="161">
        <f>'L8'!CE15</f>
        <v>183</v>
      </c>
      <c r="AQ13" s="167">
        <f>'L8'!CF15</f>
        <v>1200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222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'L8'!A16</f>
        <v>5</v>
      </c>
      <c r="B16" s="161" t="str">
        <f>'L8'!B16</f>
        <v>ID1403</v>
      </c>
      <c r="C16" s="187" t="str">
        <f>'L8'!D16</f>
        <v>សន សុឃាង</v>
      </c>
      <c r="D16" s="162">
        <f>'L8'!H16</f>
        <v>44784</v>
      </c>
      <c r="E16" s="163">
        <f>'L8'!I16</f>
        <v>204</v>
      </c>
      <c r="F16" s="163">
        <f>'L8'!J16</f>
        <v>26</v>
      </c>
      <c r="G16" s="161">
        <f>'L8'!K16</f>
        <v>2</v>
      </c>
      <c r="H16" s="161">
        <f>'L8'!L16</f>
        <v>0</v>
      </c>
      <c r="I16" s="161">
        <f>'L8'!M16</f>
        <v>0</v>
      </c>
      <c r="J16" s="161">
        <f>'L8'!N16</f>
        <v>22</v>
      </c>
      <c r="K16" s="161">
        <f>'L8'!P16</f>
        <v>0</v>
      </c>
      <c r="L16" s="161">
        <f>'L8'!Q16</f>
        <v>0</v>
      </c>
      <c r="M16" s="161" t="str">
        <f>'L8'!R16</f>
        <v>2</v>
      </c>
      <c r="N16" s="161">
        <f>'L8'!S16</f>
        <v>0</v>
      </c>
      <c r="O16" s="164">
        <f>'L8'!T16</f>
        <v>0</v>
      </c>
      <c r="P16" s="164">
        <f>'L8'!U16</f>
        <v>0</v>
      </c>
      <c r="Q16" s="165">
        <f>'L8'!W16</f>
        <v>0</v>
      </c>
      <c r="R16" s="165">
        <f>'L8'!X16</f>
        <v>0</v>
      </c>
      <c r="S16" s="165">
        <f>'L8'!AB16</f>
        <v>0</v>
      </c>
      <c r="T16" s="165">
        <f>'L8'!AC16</f>
        <v>0</v>
      </c>
      <c r="U16" s="165">
        <f>'L8'!AD16</f>
        <v>0</v>
      </c>
      <c r="V16" s="165">
        <f>'L8'!AE16</f>
        <v>15.692307692307692</v>
      </c>
      <c r="W16" s="165">
        <f>'L8'!AF16</f>
        <v>0</v>
      </c>
      <c r="X16" s="165">
        <f>'L8'!AG16</f>
        <v>172.61538461538461</v>
      </c>
      <c r="Y16" s="165">
        <f>'L8'!AH16</f>
        <v>188.30769230769229</v>
      </c>
      <c r="Z16" s="165"/>
      <c r="AA16" s="165"/>
      <c r="AB16" s="165">
        <f>'L8'!AL16</f>
        <v>10</v>
      </c>
      <c r="AC16" s="165">
        <f>'L8'!AR16</f>
        <v>12.692307692307692</v>
      </c>
      <c r="AD16" s="165">
        <f>'L8'!AX16</f>
        <v>210.99999999999997</v>
      </c>
      <c r="AE16" s="163">
        <f>'L8'!BE16</f>
        <v>9</v>
      </c>
      <c r="AF16" s="166">
        <f>'L8'!BH16</f>
        <v>0</v>
      </c>
      <c r="AG16" s="166">
        <f>'L8'!BW16</f>
        <v>0</v>
      </c>
      <c r="AH16" s="166">
        <f>'L8'!BX16</f>
        <v>11.5</v>
      </c>
      <c r="AI16" s="166">
        <f>'L8'!BY16</f>
        <v>0</v>
      </c>
      <c r="AJ16" s="166">
        <f>'L8'!BV16</f>
        <v>0</v>
      </c>
      <c r="AK16" s="166">
        <f>'L8'!BZ16</f>
        <v>102</v>
      </c>
      <c r="AL16" s="166">
        <f>'L8'!CA16</f>
        <v>0</v>
      </c>
      <c r="AM16" s="166">
        <f>'L8'!CB16</f>
        <v>4.63</v>
      </c>
      <c r="AN16" s="166">
        <f>'L8'!CC16</f>
        <v>1</v>
      </c>
      <c r="AO16" s="166">
        <f>'L8'!CD16</f>
        <v>123.87</v>
      </c>
      <c r="AP16" s="161">
        <f>'L8'!CE16</f>
        <v>123</v>
      </c>
      <c r="AQ16" s="167">
        <f>'L8'!CF16</f>
        <v>3500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222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'L8'!A17</f>
        <v>6</v>
      </c>
      <c r="B19" s="161" t="str">
        <f>'L8'!B17</f>
        <v>ID1424</v>
      </c>
      <c r="C19" s="187" t="str">
        <f>'L8'!D17</f>
        <v>ថង ណៃគីម</v>
      </c>
      <c r="D19" s="162">
        <f>'L8'!H17</f>
        <v>44789</v>
      </c>
      <c r="E19" s="163">
        <f>'L8'!I17</f>
        <v>204</v>
      </c>
      <c r="F19" s="163">
        <f>'L8'!J17</f>
        <v>26</v>
      </c>
      <c r="G19" s="161">
        <f>'L8'!K17</f>
        <v>2</v>
      </c>
      <c r="H19" s="161">
        <f>'L8'!L17</f>
        <v>0</v>
      </c>
      <c r="I19" s="161">
        <f>'L8'!M17</f>
        <v>0</v>
      </c>
      <c r="J19" s="161">
        <f>'L8'!N17</f>
        <v>18</v>
      </c>
      <c r="K19" s="161" t="str">
        <f>'L8'!P17</f>
        <v>4</v>
      </c>
      <c r="L19" s="161">
        <f>'L8'!Q17</f>
        <v>0</v>
      </c>
      <c r="M19" s="161" t="str">
        <f>'L8'!R17</f>
        <v>2</v>
      </c>
      <c r="N19" s="161">
        <f>'L8'!S17</f>
        <v>0</v>
      </c>
      <c r="O19" s="164">
        <f>'L8'!T17</f>
        <v>0</v>
      </c>
      <c r="P19" s="164">
        <f>'L8'!U17</f>
        <v>0</v>
      </c>
      <c r="Q19" s="165">
        <f>'L8'!W17</f>
        <v>0</v>
      </c>
      <c r="R19" s="165">
        <f>'L8'!X17</f>
        <v>0</v>
      </c>
      <c r="S19" s="165">
        <f>'L8'!AB17</f>
        <v>0</v>
      </c>
      <c r="T19" s="165">
        <f>'L8'!AC17</f>
        <v>31.384615384615383</v>
      </c>
      <c r="U19" s="165">
        <f>'L8'!AD17</f>
        <v>0</v>
      </c>
      <c r="V19" s="165">
        <f>'L8'!AE17</f>
        <v>15.692307692307692</v>
      </c>
      <c r="W19" s="165">
        <f>'L8'!AF17</f>
        <v>0</v>
      </c>
      <c r="X19" s="165">
        <f>'L8'!AG17</f>
        <v>141.23076923076923</v>
      </c>
      <c r="Y19" s="165">
        <f>'L8'!AH17</f>
        <v>188.30769230769229</v>
      </c>
      <c r="Z19" s="165"/>
      <c r="AA19" s="165"/>
      <c r="AB19" s="165">
        <f>'L8'!AL17</f>
        <v>10</v>
      </c>
      <c r="AC19" s="165">
        <f>'L8'!AR17</f>
        <v>12.69230769230769</v>
      </c>
      <c r="AD19" s="165">
        <f>'L8'!AX17</f>
        <v>210.99999999999997</v>
      </c>
      <c r="AE19" s="163">
        <f>'L8'!BE17</f>
        <v>9</v>
      </c>
      <c r="AF19" s="166">
        <f>'L8'!BH17</f>
        <v>12</v>
      </c>
      <c r="AG19" s="166">
        <f>'L8'!BW17</f>
        <v>0</v>
      </c>
      <c r="AH19" s="166">
        <f>'L8'!BX17</f>
        <v>9.5</v>
      </c>
      <c r="AI19" s="166">
        <f>'L8'!BY17</f>
        <v>0</v>
      </c>
      <c r="AJ19" s="166">
        <f>'L8'!BV17</f>
        <v>0</v>
      </c>
      <c r="AK19" s="166">
        <f>'L8'!BZ17</f>
        <v>102</v>
      </c>
      <c r="AL19" s="166">
        <f>'L8'!CA17</f>
        <v>0</v>
      </c>
      <c r="AM19" s="166">
        <f>'L8'!CB17</f>
        <v>4.83</v>
      </c>
      <c r="AN19" s="166">
        <f>'L8'!CC17</f>
        <v>1</v>
      </c>
      <c r="AO19" s="166">
        <f>'L8'!CD17</f>
        <v>133.66999999999999</v>
      </c>
      <c r="AP19" s="161">
        <f>'L8'!CE17</f>
        <v>133</v>
      </c>
      <c r="AQ19" s="167">
        <f>'L8'!CF17</f>
        <v>2700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222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'L8'!A18</f>
        <v>7</v>
      </c>
      <c r="B22" s="161" t="str">
        <f>'L8'!B18</f>
        <v>ID1509</v>
      </c>
      <c r="C22" s="187" t="str">
        <f>'L8'!D18</f>
        <v>សេង លី</v>
      </c>
      <c r="D22" s="162">
        <f>'L8'!H18</f>
        <v>44880</v>
      </c>
      <c r="E22" s="163">
        <f>'L8'!I18</f>
        <v>204</v>
      </c>
      <c r="F22" s="163">
        <f>'L8'!J18</f>
        <v>26</v>
      </c>
      <c r="G22" s="161">
        <f>'L8'!K18</f>
        <v>0</v>
      </c>
      <c r="H22" s="161">
        <f>'L8'!L18</f>
        <v>0</v>
      </c>
      <c r="I22" s="161">
        <f>'L8'!M18</f>
        <v>0</v>
      </c>
      <c r="J22" s="161">
        <f>'L8'!N18</f>
        <v>26</v>
      </c>
      <c r="K22" s="161">
        <f>'L8'!P18</f>
        <v>0</v>
      </c>
      <c r="L22" s="161">
        <f>'L8'!Q18</f>
        <v>0</v>
      </c>
      <c r="M22" s="161">
        <f>'L8'!R18</f>
        <v>0</v>
      </c>
      <c r="N22" s="161">
        <f>'L8'!S18</f>
        <v>0</v>
      </c>
      <c r="O22" s="164">
        <f>'L8'!T18</f>
        <v>0</v>
      </c>
      <c r="P22" s="164">
        <f>'L8'!U18</f>
        <v>0</v>
      </c>
      <c r="Q22" s="165">
        <f>'L8'!W18</f>
        <v>0</v>
      </c>
      <c r="R22" s="165">
        <f>'L8'!X18</f>
        <v>0</v>
      </c>
      <c r="S22" s="165">
        <f>'L8'!AB18</f>
        <v>0</v>
      </c>
      <c r="T22" s="165">
        <f>'L8'!AC18</f>
        <v>0</v>
      </c>
      <c r="U22" s="165">
        <f>'L8'!AD18</f>
        <v>0</v>
      </c>
      <c r="V22" s="165">
        <f>'L8'!AE18</f>
        <v>0</v>
      </c>
      <c r="W22" s="165">
        <f>'L8'!AF18</f>
        <v>0</v>
      </c>
      <c r="X22" s="165">
        <f>'L8'!AG18</f>
        <v>204</v>
      </c>
      <c r="Y22" s="165">
        <f>'L8'!AH18</f>
        <v>204</v>
      </c>
      <c r="Z22" s="165"/>
      <c r="AA22" s="165"/>
      <c r="AB22" s="165">
        <f>'L8'!AL18</f>
        <v>10</v>
      </c>
      <c r="AC22" s="165">
        <f>'L8'!AR18</f>
        <v>14.999999999999998</v>
      </c>
      <c r="AD22" s="165">
        <f>'L8'!AX18</f>
        <v>229</v>
      </c>
      <c r="AE22" s="163">
        <f>'L8'!BE18</f>
        <v>9</v>
      </c>
      <c r="AF22" s="166">
        <f>'L8'!BH18</f>
        <v>0</v>
      </c>
      <c r="AG22" s="166">
        <f>'L8'!BW18</f>
        <v>0</v>
      </c>
      <c r="AH22" s="166">
        <f>'L8'!BX18</f>
        <v>13.5</v>
      </c>
      <c r="AI22" s="166">
        <f>'L8'!BY18</f>
        <v>0</v>
      </c>
      <c r="AJ22" s="166">
        <f>'L8'!BV18</f>
        <v>0</v>
      </c>
      <c r="AK22" s="166">
        <f>'L8'!BZ18</f>
        <v>102</v>
      </c>
      <c r="AL22" s="166">
        <f>'L8'!CA18</f>
        <v>0</v>
      </c>
      <c r="AM22" s="166">
        <f>'L8'!CB18</f>
        <v>5.03</v>
      </c>
      <c r="AN22" s="166">
        <f>'L8'!CC18</f>
        <v>1</v>
      </c>
      <c r="AO22" s="166">
        <f>'L8'!CD18</f>
        <v>143.47</v>
      </c>
      <c r="AP22" s="161">
        <f>'L8'!CE18</f>
        <v>143</v>
      </c>
      <c r="AQ22" s="167">
        <f>'L8'!CF18</f>
        <v>1900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222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'L8'!A19</f>
        <v>8</v>
      </c>
      <c r="B25" s="161" t="str">
        <f>'L8'!B19</f>
        <v>ID1607</v>
      </c>
      <c r="C25" s="187" t="str">
        <f>'L8'!D19</f>
        <v>ពៅ ពិសី</v>
      </c>
      <c r="D25" s="162">
        <f>'L8'!H19</f>
        <v>45001</v>
      </c>
      <c r="E25" s="163">
        <f>'L8'!I19</f>
        <v>204</v>
      </c>
      <c r="F25" s="163">
        <f>'L8'!J19</f>
        <v>26</v>
      </c>
      <c r="G25" s="161">
        <f>'L8'!K19</f>
        <v>0.5</v>
      </c>
      <c r="H25" s="161">
        <f>'L8'!L19</f>
        <v>0</v>
      </c>
      <c r="I25" s="161">
        <f>'L8'!M19</f>
        <v>0</v>
      </c>
      <c r="J25" s="161">
        <f>'L8'!N19</f>
        <v>25.5</v>
      </c>
      <c r="K25" s="161">
        <f>'L8'!P19</f>
        <v>0</v>
      </c>
      <c r="L25" s="161">
        <f>'L8'!Q19</f>
        <v>0</v>
      </c>
      <c r="M25" s="161">
        <f>'L8'!R19</f>
        <v>0</v>
      </c>
      <c r="N25" s="161">
        <f>'L8'!S19</f>
        <v>0</v>
      </c>
      <c r="O25" s="164">
        <f>'L8'!T19</f>
        <v>0</v>
      </c>
      <c r="P25" s="164">
        <f>'L8'!U19</f>
        <v>0</v>
      </c>
      <c r="Q25" s="165">
        <f>'L8'!W19</f>
        <v>0</v>
      </c>
      <c r="R25" s="165">
        <f>'L8'!X19</f>
        <v>0</v>
      </c>
      <c r="S25" s="165">
        <f>'L8'!AB19</f>
        <v>0</v>
      </c>
      <c r="T25" s="165">
        <f>'L8'!AC19</f>
        <v>0</v>
      </c>
      <c r="U25" s="165">
        <f>'L8'!AD19</f>
        <v>0</v>
      </c>
      <c r="V25" s="165">
        <f>'L8'!AE19</f>
        <v>0</v>
      </c>
      <c r="W25" s="165">
        <f>'L8'!AF19</f>
        <v>0</v>
      </c>
      <c r="X25" s="165">
        <f>'L8'!AG19</f>
        <v>200.07692307692307</v>
      </c>
      <c r="Y25" s="165">
        <f>'L8'!AH19</f>
        <v>200.07692307692307</v>
      </c>
      <c r="Z25" s="165"/>
      <c r="AA25" s="165"/>
      <c r="AB25" s="165">
        <f>'L8'!AL19</f>
        <v>10</v>
      </c>
      <c r="AC25" s="165">
        <f>'L8'!AR19</f>
        <v>14.71153846153846</v>
      </c>
      <c r="AD25" s="165">
        <f>'L8'!AX19</f>
        <v>224.78846153846152</v>
      </c>
      <c r="AE25" s="163">
        <f>'L8'!BE19</f>
        <v>6</v>
      </c>
      <c r="AF25" s="166">
        <f>'L8'!BH19</f>
        <v>32</v>
      </c>
      <c r="AG25" s="166">
        <f>'L8'!BW19</f>
        <v>0</v>
      </c>
      <c r="AH25" s="166">
        <f>'L8'!BX19</f>
        <v>13.25</v>
      </c>
      <c r="AI25" s="166">
        <f>'L8'!BY19</f>
        <v>0</v>
      </c>
      <c r="AJ25" s="166">
        <f>'L8'!BV19</f>
        <v>0</v>
      </c>
      <c r="AK25" s="166">
        <f>'L8'!BZ19</f>
        <v>98.08</v>
      </c>
      <c r="AL25" s="166">
        <f>'L8'!CA19</f>
        <v>0</v>
      </c>
      <c r="AM25" s="166">
        <f>'L8'!CB19</f>
        <v>5.52</v>
      </c>
      <c r="AN25" s="166">
        <f>'L8'!CC19</f>
        <v>1</v>
      </c>
      <c r="AO25" s="166">
        <f>'L8'!CD19</f>
        <v>171.44</v>
      </c>
      <c r="AP25" s="161">
        <f>'L8'!CE19</f>
        <v>171</v>
      </c>
      <c r="AQ25" s="167">
        <f>'L8'!CF19</f>
        <v>1800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222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'L8'!A20</f>
        <v>9</v>
      </c>
      <c r="B28" s="161" t="str">
        <f>'L8'!B20</f>
        <v>ID1660</v>
      </c>
      <c r="C28" s="187" t="str">
        <f>'L8'!D20</f>
        <v>ស៊ន សុខនី</v>
      </c>
      <c r="D28" s="162">
        <f>'L8'!H20</f>
        <v>45063</v>
      </c>
      <c r="E28" s="163">
        <f>'L8'!I20</f>
        <v>204</v>
      </c>
      <c r="F28" s="163">
        <f>'L8'!J20</f>
        <v>26</v>
      </c>
      <c r="G28" s="161">
        <f>'L8'!K20</f>
        <v>1</v>
      </c>
      <c r="H28" s="161">
        <f>'L8'!L20</f>
        <v>0</v>
      </c>
      <c r="I28" s="161">
        <f>'L8'!M20</f>
        <v>0</v>
      </c>
      <c r="J28" s="161">
        <f>'L8'!N20</f>
        <v>24</v>
      </c>
      <c r="K28" s="161">
        <f>'L8'!P20</f>
        <v>0</v>
      </c>
      <c r="L28" s="161">
        <f>'L8'!Q20</f>
        <v>0</v>
      </c>
      <c r="M28" s="161" t="str">
        <f>'L8'!R20</f>
        <v>1</v>
      </c>
      <c r="N28" s="161">
        <f>'L8'!S20</f>
        <v>0</v>
      </c>
      <c r="O28" s="164">
        <f>'L8'!T20</f>
        <v>0</v>
      </c>
      <c r="P28" s="164">
        <f>'L8'!U20</f>
        <v>0</v>
      </c>
      <c r="Q28" s="165">
        <f>'L8'!W20</f>
        <v>0</v>
      </c>
      <c r="R28" s="165">
        <f>'L8'!X20</f>
        <v>0</v>
      </c>
      <c r="S28" s="165">
        <f>'L8'!AB20</f>
        <v>0</v>
      </c>
      <c r="T28" s="165">
        <f>'L8'!AC20</f>
        <v>0</v>
      </c>
      <c r="U28" s="165">
        <f>'L8'!AD20</f>
        <v>0</v>
      </c>
      <c r="V28" s="165">
        <f>'L8'!AE20</f>
        <v>7.8461538461538458</v>
      </c>
      <c r="W28" s="165">
        <f>'L8'!AF20</f>
        <v>0</v>
      </c>
      <c r="X28" s="165">
        <f>'L8'!AG20</f>
        <v>188.30769230769229</v>
      </c>
      <c r="Y28" s="165">
        <f>'L8'!AH20</f>
        <v>196.15384615384613</v>
      </c>
      <c r="Z28" s="165"/>
      <c r="AA28" s="165"/>
      <c r="AB28" s="165">
        <f>'L8'!AL20</f>
        <v>10</v>
      </c>
      <c r="AC28" s="165">
        <f>'L8'!AR20</f>
        <v>13.846153846153845</v>
      </c>
      <c r="AD28" s="165">
        <f>'L8'!AX20</f>
        <v>219.99999999999997</v>
      </c>
      <c r="AE28" s="163">
        <f>'L8'!BE20</f>
        <v>6</v>
      </c>
      <c r="AF28" s="166">
        <f>'L8'!BH20</f>
        <v>0</v>
      </c>
      <c r="AG28" s="166">
        <f>'L8'!BW20</f>
        <v>35.483000000000004</v>
      </c>
      <c r="AH28" s="166">
        <f>'L8'!BX20</f>
        <v>12.5</v>
      </c>
      <c r="AI28" s="166">
        <f>'L8'!BY20</f>
        <v>0</v>
      </c>
      <c r="AJ28" s="166">
        <f>'L8'!BV20</f>
        <v>0</v>
      </c>
      <c r="AK28" s="166">
        <f>'L8'!BZ20</f>
        <v>94.15</v>
      </c>
      <c r="AL28" s="166">
        <f>'L8'!CA20</f>
        <v>0</v>
      </c>
      <c r="AM28" s="166">
        <f>'L8'!CB20</f>
        <v>5.47</v>
      </c>
      <c r="AN28" s="166">
        <f>'L8'!CC20</f>
        <v>1</v>
      </c>
      <c r="AO28" s="166">
        <f>'L8'!CD20</f>
        <v>173.36</v>
      </c>
      <c r="AP28" s="161">
        <f>'L8'!CE20</f>
        <v>173</v>
      </c>
      <c r="AQ28" s="167">
        <f>'L8'!CF20</f>
        <v>1400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222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'L8'!A21</f>
        <v>10</v>
      </c>
      <c r="B31" s="161" t="str">
        <f>'L8'!B21</f>
        <v>ID1661</v>
      </c>
      <c r="C31" s="187" t="str">
        <f>'L8'!D21</f>
        <v>ភឿក សុខឡា</v>
      </c>
      <c r="D31" s="162">
        <f>'L8'!H21</f>
        <v>45063</v>
      </c>
      <c r="E31" s="163">
        <f>'L8'!I21</f>
        <v>204</v>
      </c>
      <c r="F31" s="163">
        <f>'L8'!J21</f>
        <v>26</v>
      </c>
      <c r="G31" s="161">
        <f>'L8'!K21</f>
        <v>0</v>
      </c>
      <c r="H31" s="161">
        <f>'L8'!L21</f>
        <v>0</v>
      </c>
      <c r="I31" s="161">
        <f>'L8'!M21</f>
        <v>0</v>
      </c>
      <c r="J31" s="161">
        <f>'L8'!N21</f>
        <v>25</v>
      </c>
      <c r="K31" s="161">
        <f>'L8'!P21</f>
        <v>0</v>
      </c>
      <c r="L31" s="161">
        <f>'L8'!Q21</f>
        <v>0</v>
      </c>
      <c r="M31" s="161" t="str">
        <f>'L8'!R21</f>
        <v>1</v>
      </c>
      <c r="N31" s="161">
        <f>'L8'!S21</f>
        <v>0</v>
      </c>
      <c r="O31" s="164">
        <f>'L8'!T21</f>
        <v>0</v>
      </c>
      <c r="P31" s="164">
        <f>'L8'!U21</f>
        <v>0</v>
      </c>
      <c r="Q31" s="165">
        <f>'L8'!W21</f>
        <v>0</v>
      </c>
      <c r="R31" s="165">
        <f>'L8'!X21</f>
        <v>0</v>
      </c>
      <c r="S31" s="165">
        <f>'L8'!AB21</f>
        <v>0</v>
      </c>
      <c r="T31" s="165">
        <f>'L8'!AC21</f>
        <v>0</v>
      </c>
      <c r="U31" s="165">
        <f>'L8'!AD21</f>
        <v>0</v>
      </c>
      <c r="V31" s="165">
        <f>'L8'!AE21</f>
        <v>7.8461538461538458</v>
      </c>
      <c r="W31" s="165">
        <f>'L8'!AF21</f>
        <v>0</v>
      </c>
      <c r="X31" s="165">
        <f>'L8'!AG21</f>
        <v>196.15384615384613</v>
      </c>
      <c r="Y31" s="165">
        <f>'L8'!AH21</f>
        <v>203.99999999999997</v>
      </c>
      <c r="Z31" s="165"/>
      <c r="AA31" s="165"/>
      <c r="AB31" s="165">
        <f>'L8'!AL21</f>
        <v>10</v>
      </c>
      <c r="AC31" s="165">
        <f>'L8'!AR21</f>
        <v>14.423076923076922</v>
      </c>
      <c r="AD31" s="165">
        <f>'L8'!AX21</f>
        <v>228.42307692307691</v>
      </c>
      <c r="AE31" s="163">
        <f>'L8'!BE21</f>
        <v>6</v>
      </c>
      <c r="AF31" s="166">
        <f>'L8'!BH21</f>
        <v>0</v>
      </c>
      <c r="AG31" s="166">
        <f>'L8'!BW21</f>
        <v>36.598000000000006</v>
      </c>
      <c r="AH31" s="166">
        <f>'L8'!BX21</f>
        <v>13</v>
      </c>
      <c r="AI31" s="166">
        <f>'L8'!BY21</f>
        <v>0</v>
      </c>
      <c r="AJ31" s="166">
        <f>'L8'!BV21</f>
        <v>0</v>
      </c>
      <c r="AK31" s="166">
        <f>'L8'!BZ21</f>
        <v>102</v>
      </c>
      <c r="AL31" s="166">
        <f>'L8'!CA21</f>
        <v>0</v>
      </c>
      <c r="AM31" s="166">
        <f>'L8'!CB21</f>
        <v>5.68</v>
      </c>
      <c r="AN31" s="166">
        <f>'L8'!CC21</f>
        <v>1</v>
      </c>
      <c r="AO31" s="166">
        <f>'L8'!CD21</f>
        <v>175.34</v>
      </c>
      <c r="AP31" s="161">
        <f>'L8'!CE21</f>
        <v>175</v>
      </c>
      <c r="AQ31" s="167">
        <f>'L8'!CF21</f>
        <v>1400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222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'L8'!A22</f>
        <v>11</v>
      </c>
      <c r="B34" s="161" t="str">
        <f>'L8'!B22</f>
        <v>ID1743</v>
      </c>
      <c r="C34" s="187" t="str">
        <f>'L8'!D22</f>
        <v>សន នីម</v>
      </c>
      <c r="D34" s="162">
        <f>'L8'!H22</f>
        <v>45224</v>
      </c>
      <c r="E34" s="163">
        <f>'L8'!I22</f>
        <v>204</v>
      </c>
      <c r="F34" s="163">
        <f>'L8'!J22</f>
        <v>26</v>
      </c>
      <c r="G34" s="161">
        <f>'L8'!K22</f>
        <v>0</v>
      </c>
      <c r="H34" s="161">
        <f>'L8'!L22</f>
        <v>0</v>
      </c>
      <c r="I34" s="161">
        <f>'L8'!M22</f>
        <v>0</v>
      </c>
      <c r="J34" s="161">
        <f>'L8'!N22</f>
        <v>25</v>
      </c>
      <c r="K34" s="161" t="str">
        <f>'L8'!P22</f>
        <v>1</v>
      </c>
      <c r="L34" s="161">
        <f>'L8'!Q22</f>
        <v>0</v>
      </c>
      <c r="M34" s="161">
        <f>'L8'!R22</f>
        <v>0</v>
      </c>
      <c r="N34" s="161">
        <f>'L8'!S22</f>
        <v>0</v>
      </c>
      <c r="O34" s="164">
        <f>'L8'!T22</f>
        <v>0</v>
      </c>
      <c r="P34" s="164">
        <f>'L8'!U22</f>
        <v>0</v>
      </c>
      <c r="Q34" s="165">
        <f>'L8'!W22</f>
        <v>0</v>
      </c>
      <c r="R34" s="165">
        <f>'L8'!X22</f>
        <v>0</v>
      </c>
      <c r="S34" s="165">
        <f>'L8'!AB22</f>
        <v>0</v>
      </c>
      <c r="T34" s="165">
        <f>'L8'!AC22</f>
        <v>7.8461538461538458</v>
      </c>
      <c r="U34" s="165">
        <f>'L8'!AD22</f>
        <v>0</v>
      </c>
      <c r="V34" s="165">
        <f>'L8'!AE22</f>
        <v>0</v>
      </c>
      <c r="W34" s="165">
        <f>'L8'!AF22</f>
        <v>0</v>
      </c>
      <c r="X34" s="165">
        <f>'L8'!AG22</f>
        <v>196.15384615384613</v>
      </c>
      <c r="Y34" s="165">
        <f>'L8'!AH22</f>
        <v>203.99999999999997</v>
      </c>
      <c r="Z34" s="165"/>
      <c r="AA34" s="165"/>
      <c r="AB34" s="165">
        <f>'L8'!AL22</f>
        <v>10</v>
      </c>
      <c r="AC34" s="165">
        <f>'L8'!AR22</f>
        <v>14.999999999999998</v>
      </c>
      <c r="AD34" s="165">
        <f>'L8'!AX22</f>
        <v>228.99999999999997</v>
      </c>
      <c r="AE34" s="163">
        <f>'L8'!BE22</f>
        <v>3</v>
      </c>
      <c r="AF34" s="166">
        <f>'L8'!BH22</f>
        <v>0</v>
      </c>
      <c r="AG34" s="166">
        <f>'L8'!BW22</f>
        <v>0</v>
      </c>
      <c r="AH34" s="166">
        <f>'L8'!BX22</f>
        <v>13</v>
      </c>
      <c r="AI34" s="166">
        <f>'L8'!BY22</f>
        <v>0</v>
      </c>
      <c r="AJ34" s="166">
        <f>'L8'!BV22</f>
        <v>0</v>
      </c>
      <c r="AK34" s="166">
        <f>'L8'!BZ22</f>
        <v>102</v>
      </c>
      <c r="AL34" s="166">
        <f>'L8'!CA22</f>
        <v>0</v>
      </c>
      <c r="AM34" s="166">
        <f>'L8'!CB22</f>
        <v>4.9000000000000004</v>
      </c>
      <c r="AN34" s="166">
        <f>'L8'!CC22</f>
        <v>1</v>
      </c>
      <c r="AO34" s="166">
        <f>'L8'!CD22</f>
        <v>137.1</v>
      </c>
      <c r="AP34" s="161">
        <f>'L8'!CE22</f>
        <v>137</v>
      </c>
      <c r="AQ34" s="167">
        <f>'L8'!CF22</f>
        <v>400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222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'L8'!A23</f>
        <v>12</v>
      </c>
      <c r="B37" s="161" t="str">
        <f>'L8'!B23</f>
        <v>ID1763</v>
      </c>
      <c r="C37" s="187" t="str">
        <f>'L8'!D23</f>
        <v>វ៉េង សុខហេង</v>
      </c>
      <c r="D37" s="162">
        <f>'L8'!H23</f>
        <v>45271</v>
      </c>
      <c r="E37" s="163">
        <f>'L8'!I23</f>
        <v>204</v>
      </c>
      <c r="F37" s="163">
        <f>'L8'!J23</f>
        <v>26</v>
      </c>
      <c r="G37" s="161">
        <f>'L8'!K23</f>
        <v>1</v>
      </c>
      <c r="H37" s="161">
        <f>'L8'!L23</f>
        <v>0</v>
      </c>
      <c r="I37" s="161">
        <f>'L8'!M23</f>
        <v>0</v>
      </c>
      <c r="J37" s="161">
        <f>'L8'!N23</f>
        <v>23.5</v>
      </c>
      <c r="K37" s="161">
        <f>'L8'!P23</f>
        <v>0</v>
      </c>
      <c r="L37" s="161">
        <f>'L8'!Q23</f>
        <v>0</v>
      </c>
      <c r="M37" s="161" t="str">
        <f>'L8'!R23</f>
        <v>1.5</v>
      </c>
      <c r="N37" s="161">
        <f>'L8'!S23</f>
        <v>0</v>
      </c>
      <c r="O37" s="164">
        <f>'L8'!T23</f>
        <v>0</v>
      </c>
      <c r="P37" s="164">
        <f>'L8'!U23</f>
        <v>0</v>
      </c>
      <c r="Q37" s="165">
        <f>'L8'!W23</f>
        <v>0</v>
      </c>
      <c r="R37" s="165">
        <f>'L8'!X23</f>
        <v>0</v>
      </c>
      <c r="S37" s="165">
        <f>'L8'!AB23</f>
        <v>0</v>
      </c>
      <c r="T37" s="165">
        <f>'L8'!AC23</f>
        <v>0</v>
      </c>
      <c r="U37" s="165">
        <f>'L8'!AD23</f>
        <v>0</v>
      </c>
      <c r="V37" s="165">
        <f>'L8'!AE23</f>
        <v>11.769230769230768</v>
      </c>
      <c r="W37" s="165">
        <f>'L8'!AF23</f>
        <v>0</v>
      </c>
      <c r="X37" s="165">
        <f>'L8'!AG23</f>
        <v>184.38461538461539</v>
      </c>
      <c r="Y37" s="165">
        <f>'L8'!AH23</f>
        <v>196.15384615384616</v>
      </c>
      <c r="Z37" s="165"/>
      <c r="AA37" s="165"/>
      <c r="AB37" s="165">
        <f>'L8'!AL23</f>
        <v>10</v>
      </c>
      <c r="AC37" s="165">
        <f>'L8'!AR23</f>
        <v>13.557692307692307</v>
      </c>
      <c r="AD37" s="165">
        <f>'L8'!AX23</f>
        <v>219.71153846153845</v>
      </c>
      <c r="AE37" s="163">
        <f>'L8'!BE23</f>
        <v>3</v>
      </c>
      <c r="AF37" s="166">
        <f>'L8'!BH23</f>
        <v>0</v>
      </c>
      <c r="AG37" s="166">
        <f>'L8'!BW23</f>
        <v>0</v>
      </c>
      <c r="AH37" s="166">
        <f>'L8'!BX23</f>
        <v>12.25</v>
      </c>
      <c r="AI37" s="166">
        <f>'L8'!BY23</f>
        <v>0</v>
      </c>
      <c r="AJ37" s="166">
        <f>'L8'!BV23</f>
        <v>0</v>
      </c>
      <c r="AK37" s="166">
        <f>'L8'!BZ23</f>
        <v>102</v>
      </c>
      <c r="AL37" s="166">
        <f>'L8'!CA23</f>
        <v>0</v>
      </c>
      <c r="AM37" s="166">
        <f>'L8'!CB23</f>
        <v>4.6900000000000004</v>
      </c>
      <c r="AN37" s="166">
        <f>'L8'!CC23</f>
        <v>1</v>
      </c>
      <c r="AO37" s="166">
        <f>'L8'!CD23</f>
        <v>127.27</v>
      </c>
      <c r="AP37" s="161">
        <f>'L8'!CE23</f>
        <v>127</v>
      </c>
      <c r="AQ37" s="167">
        <f>'L8'!CF23</f>
        <v>1100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222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'L8'!A24</f>
        <v>13</v>
      </c>
      <c r="B40" s="161" t="str">
        <f>'L8'!B24</f>
        <v>ID1772</v>
      </c>
      <c r="C40" s="187" t="str">
        <f>'L8'!D24</f>
        <v>ជា ប៉ុណ្ណា</v>
      </c>
      <c r="D40" s="162">
        <f>'L8'!H24</f>
        <v>45293</v>
      </c>
      <c r="E40" s="163">
        <f>'L8'!I24</f>
        <v>204</v>
      </c>
      <c r="F40" s="163">
        <f>'L8'!J24</f>
        <v>26</v>
      </c>
      <c r="G40" s="161">
        <f>'L8'!K24</f>
        <v>0.5</v>
      </c>
      <c r="H40" s="161">
        <f>'L8'!L24</f>
        <v>0</v>
      </c>
      <c r="I40" s="161">
        <f>'L8'!M24</f>
        <v>0</v>
      </c>
      <c r="J40" s="161">
        <f>'L8'!N24</f>
        <v>19.5</v>
      </c>
      <c r="K40" s="161">
        <f>'L8'!P24</f>
        <v>0</v>
      </c>
      <c r="L40" s="161">
        <f>'L8'!Q24</f>
        <v>0</v>
      </c>
      <c r="M40" s="161" t="str">
        <f>'L8'!R24</f>
        <v>6</v>
      </c>
      <c r="N40" s="161">
        <f>'L8'!S24</f>
        <v>0</v>
      </c>
      <c r="O40" s="164">
        <f>'L8'!T24</f>
        <v>0</v>
      </c>
      <c r="P40" s="164">
        <f>'L8'!U24</f>
        <v>0</v>
      </c>
      <c r="Q40" s="165">
        <f>'L8'!W24</f>
        <v>0</v>
      </c>
      <c r="R40" s="165">
        <f>'L8'!X24</f>
        <v>0</v>
      </c>
      <c r="S40" s="165">
        <f>'L8'!AB24</f>
        <v>0</v>
      </c>
      <c r="T40" s="165">
        <f>'L8'!AC24</f>
        <v>0</v>
      </c>
      <c r="U40" s="165">
        <f>'L8'!AD24</f>
        <v>0</v>
      </c>
      <c r="V40" s="165">
        <f>'L8'!AE24</f>
        <v>47.076923076923073</v>
      </c>
      <c r="W40" s="165">
        <f>'L8'!AF24</f>
        <v>0</v>
      </c>
      <c r="X40" s="165">
        <f>'L8'!AG24</f>
        <v>153</v>
      </c>
      <c r="Y40" s="165">
        <f>'L8'!AH24</f>
        <v>200.07692307692307</v>
      </c>
      <c r="Z40" s="165"/>
      <c r="AA40" s="165"/>
      <c r="AB40" s="165">
        <f>'L8'!AL24</f>
        <v>10</v>
      </c>
      <c r="AC40" s="165">
        <f>'L8'!AR24</f>
        <v>11.249999999999998</v>
      </c>
      <c r="AD40" s="165">
        <f>'L8'!AX24</f>
        <v>221.32692307692307</v>
      </c>
      <c r="AE40" s="163">
        <f>'L8'!BE24</f>
        <v>3</v>
      </c>
      <c r="AF40" s="166">
        <f>'L8'!BH24</f>
        <v>24</v>
      </c>
      <c r="AG40" s="166">
        <f>'L8'!BW24</f>
        <v>0</v>
      </c>
      <c r="AH40" s="166">
        <f>'L8'!BX24</f>
        <v>10.25</v>
      </c>
      <c r="AI40" s="166">
        <f>'L8'!BY24</f>
        <v>0</v>
      </c>
      <c r="AJ40" s="166">
        <f>'L8'!BV24</f>
        <v>0</v>
      </c>
      <c r="AK40" s="166">
        <f>'L8'!BZ24</f>
        <v>102</v>
      </c>
      <c r="AL40" s="166">
        <f>'L8'!CA24</f>
        <v>0</v>
      </c>
      <c r="AM40" s="166">
        <f>'L8'!CB24</f>
        <v>5.19</v>
      </c>
      <c r="AN40" s="166">
        <f>'L8'!CC24</f>
        <v>1</v>
      </c>
      <c r="AO40" s="166">
        <f>'L8'!CD24</f>
        <v>150.38999999999999</v>
      </c>
      <c r="AP40" s="161">
        <f>'L8'!CE24</f>
        <v>150</v>
      </c>
      <c r="AQ40" s="167">
        <f>'L8'!CF24</f>
        <v>1600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222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'L8'!A25</f>
        <v>14</v>
      </c>
      <c r="B43" s="161" t="str">
        <f>'L8'!B25</f>
        <v>ID1791</v>
      </c>
      <c r="C43" s="187" t="str">
        <f>'L8'!D25</f>
        <v>រ៉ា ស្រីសៀវ</v>
      </c>
      <c r="D43" s="162">
        <f>'L8'!H25</f>
        <v>45334</v>
      </c>
      <c r="E43" s="163">
        <f>'L8'!I25</f>
        <v>204</v>
      </c>
      <c r="F43" s="163">
        <f>'L8'!J25</f>
        <v>26</v>
      </c>
      <c r="G43" s="161">
        <f>'L8'!K25</f>
        <v>1</v>
      </c>
      <c r="H43" s="161">
        <f>'L8'!L25</f>
        <v>0</v>
      </c>
      <c r="I43" s="161">
        <f>'L8'!M25</f>
        <v>0</v>
      </c>
      <c r="J43" s="161">
        <f>'L8'!N25</f>
        <v>23</v>
      </c>
      <c r="K43" s="161">
        <f>'L8'!P25</f>
        <v>0</v>
      </c>
      <c r="L43" s="161">
        <f>'L8'!Q25</f>
        <v>0</v>
      </c>
      <c r="M43" s="161">
        <f>'L8'!R25</f>
        <v>2</v>
      </c>
      <c r="N43" s="161">
        <f>'L8'!S25</f>
        <v>0</v>
      </c>
      <c r="O43" s="164">
        <f>'L8'!T25</f>
        <v>0</v>
      </c>
      <c r="P43" s="164">
        <f>'L8'!U25</f>
        <v>0</v>
      </c>
      <c r="Q43" s="165">
        <f>'L8'!W25</f>
        <v>0</v>
      </c>
      <c r="R43" s="165">
        <f>'L8'!X25</f>
        <v>0</v>
      </c>
      <c r="S43" s="165">
        <f>'L8'!AB25</f>
        <v>0</v>
      </c>
      <c r="T43" s="165">
        <f>'L8'!AC25</f>
        <v>0</v>
      </c>
      <c r="U43" s="165">
        <f>'L8'!AD25</f>
        <v>0</v>
      </c>
      <c r="V43" s="165">
        <f>'L8'!AE25</f>
        <v>15.692307692307692</v>
      </c>
      <c r="W43" s="165">
        <f>'L8'!AF25</f>
        <v>0</v>
      </c>
      <c r="X43" s="165">
        <f>'L8'!AG25</f>
        <v>180.46153846153845</v>
      </c>
      <c r="Y43" s="165">
        <f>'L8'!AH25</f>
        <v>196.15384615384613</v>
      </c>
      <c r="Z43" s="165"/>
      <c r="AA43" s="165"/>
      <c r="AB43" s="165">
        <f>'L8'!AL25</f>
        <v>10</v>
      </c>
      <c r="AC43" s="165">
        <f>'L8'!AR25</f>
        <v>13.846153846153845</v>
      </c>
      <c r="AD43" s="165">
        <f>'L8'!AX25</f>
        <v>219.99999999999997</v>
      </c>
      <c r="AE43" s="163">
        <f>'L8'!BE25</f>
        <v>0</v>
      </c>
      <c r="AF43" s="166">
        <f>'L8'!BH25</f>
        <v>0</v>
      </c>
      <c r="AG43" s="166">
        <f>'L8'!BW25</f>
        <v>33.036999999999999</v>
      </c>
      <c r="AH43" s="166">
        <f>'L8'!BX25</f>
        <v>12</v>
      </c>
      <c r="AI43" s="166">
        <f>'L8'!BY25</f>
        <v>0</v>
      </c>
      <c r="AJ43" s="166">
        <f>'L8'!BV25</f>
        <v>0</v>
      </c>
      <c r="AK43" s="166">
        <f>'L8'!BZ25</f>
        <v>94.15</v>
      </c>
      <c r="AL43" s="166">
        <f>'L8'!CA25</f>
        <v>0</v>
      </c>
      <c r="AM43" s="166">
        <f>'L8'!CB25</f>
        <v>5.3</v>
      </c>
      <c r="AN43" s="166">
        <f>'L8'!CC25</f>
        <v>1</v>
      </c>
      <c r="AO43" s="166">
        <f>'L8'!CD25</f>
        <v>164.59</v>
      </c>
      <c r="AP43" s="161">
        <f>'L8'!CE25</f>
        <v>164</v>
      </c>
      <c r="AQ43" s="167">
        <f>'L8'!CF25</f>
        <v>2400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222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'L8'!A26</f>
        <v>15</v>
      </c>
      <c r="B46" s="161" t="str">
        <f>'L8'!B26</f>
        <v>ID1808</v>
      </c>
      <c r="C46" s="187" t="str">
        <f>'L8'!D26</f>
        <v>ហង់ ស្រីនិច</v>
      </c>
      <c r="D46" s="162">
        <f>'L8'!H26</f>
        <v>45352</v>
      </c>
      <c r="E46" s="163">
        <f>'L8'!I26</f>
        <v>204</v>
      </c>
      <c r="F46" s="163">
        <f>'L8'!J26</f>
        <v>26</v>
      </c>
      <c r="G46" s="161">
        <f>'L8'!K26</f>
        <v>0</v>
      </c>
      <c r="H46" s="161">
        <f>'L8'!L26</f>
        <v>0</v>
      </c>
      <c r="I46" s="161">
        <f>'L8'!M26</f>
        <v>0</v>
      </c>
      <c r="J46" s="161">
        <f>'L8'!N26</f>
        <v>25</v>
      </c>
      <c r="K46" s="161">
        <f>'L8'!P26</f>
        <v>0</v>
      </c>
      <c r="L46" s="161">
        <f>'L8'!Q26</f>
        <v>0</v>
      </c>
      <c r="M46" s="161" t="str">
        <f>'L8'!R26</f>
        <v>1</v>
      </c>
      <c r="N46" s="161">
        <f>'L8'!S26</f>
        <v>0</v>
      </c>
      <c r="O46" s="164">
        <f>'L8'!T26</f>
        <v>0</v>
      </c>
      <c r="P46" s="164">
        <f>'L8'!U26</f>
        <v>0</v>
      </c>
      <c r="Q46" s="165">
        <f>'L8'!W26</f>
        <v>0</v>
      </c>
      <c r="R46" s="165">
        <f>'L8'!X26</f>
        <v>0</v>
      </c>
      <c r="S46" s="165">
        <f>'L8'!AB26</f>
        <v>0</v>
      </c>
      <c r="T46" s="165">
        <f>'L8'!AC26</f>
        <v>0</v>
      </c>
      <c r="U46" s="165">
        <f>'L8'!AD26</f>
        <v>0</v>
      </c>
      <c r="V46" s="165">
        <f>'L8'!AE26</f>
        <v>7.8461538461538458</v>
      </c>
      <c r="W46" s="165">
        <f>'L8'!AF26</f>
        <v>0</v>
      </c>
      <c r="X46" s="165">
        <f>'L8'!AG26</f>
        <v>196.15384615384613</v>
      </c>
      <c r="Y46" s="165">
        <f>'L8'!AH26</f>
        <v>203.99999999999997</v>
      </c>
      <c r="Z46" s="165"/>
      <c r="AA46" s="165"/>
      <c r="AB46" s="165">
        <f>'L8'!AL26</f>
        <v>10</v>
      </c>
      <c r="AC46" s="165">
        <f>'L8'!AR26</f>
        <v>14.423076923076922</v>
      </c>
      <c r="AD46" s="165">
        <f>'L8'!AX26</f>
        <v>228.42307692307691</v>
      </c>
      <c r="AE46" s="163">
        <f>'L8'!BE26</f>
        <v>0</v>
      </c>
      <c r="AF46" s="166">
        <f>'L8'!BH26</f>
        <v>0</v>
      </c>
      <c r="AG46" s="166">
        <f>'L8'!BW26</f>
        <v>35.524999999999999</v>
      </c>
      <c r="AH46" s="166">
        <f>'L8'!BX26</f>
        <v>13</v>
      </c>
      <c r="AI46" s="166">
        <f>'L8'!BY26</f>
        <v>0</v>
      </c>
      <c r="AJ46" s="166">
        <f>'L8'!BV26</f>
        <v>0</v>
      </c>
      <c r="AK46" s="166">
        <f>'L8'!BZ26</f>
        <v>102</v>
      </c>
      <c r="AL46" s="166">
        <f>'L8'!CA26</f>
        <v>0</v>
      </c>
      <c r="AM46" s="166">
        <f>'L8'!CB26</f>
        <v>5.53</v>
      </c>
      <c r="AN46" s="166">
        <f>'L8'!CC26</f>
        <v>1</v>
      </c>
      <c r="AO46" s="166">
        <f>'L8'!CD26</f>
        <v>168.42</v>
      </c>
      <c r="AP46" s="161">
        <f>'L8'!CE26</f>
        <v>168</v>
      </c>
      <c r="AQ46" s="167">
        <f>'L8'!CF26</f>
        <v>1700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222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'L8'!A27</f>
        <v>16</v>
      </c>
      <c r="B49" s="161" t="str">
        <f>'L8'!B27</f>
        <v>ID1852</v>
      </c>
      <c r="C49" s="187" t="str">
        <f>'L8'!D27</f>
        <v>ខេង​ ចិន</v>
      </c>
      <c r="D49" s="162">
        <f>'L8'!H27</f>
        <v>45457</v>
      </c>
      <c r="E49" s="163">
        <f>'L8'!I27</f>
        <v>202</v>
      </c>
      <c r="F49" s="163">
        <f>'L8'!J27</f>
        <v>26</v>
      </c>
      <c r="G49" s="161">
        <f>'L8'!K27</f>
        <v>0</v>
      </c>
      <c r="H49" s="161">
        <f>'L8'!L27</f>
        <v>0</v>
      </c>
      <c r="I49" s="161">
        <f>'L8'!M27</f>
        <v>0</v>
      </c>
      <c r="J49" s="161">
        <f>'L8'!N27</f>
        <v>25</v>
      </c>
      <c r="K49" s="161">
        <f>'L8'!P27</f>
        <v>0</v>
      </c>
      <c r="L49" s="161">
        <f>'L8'!Q27</f>
        <v>0</v>
      </c>
      <c r="M49" s="161" t="str">
        <f>'L8'!R27</f>
        <v>1</v>
      </c>
      <c r="N49" s="161">
        <f>'L8'!S27</f>
        <v>0</v>
      </c>
      <c r="O49" s="164">
        <f>'L8'!T27</f>
        <v>0</v>
      </c>
      <c r="P49" s="164">
        <f>'L8'!U27</f>
        <v>0</v>
      </c>
      <c r="Q49" s="165">
        <f>'L8'!W27</f>
        <v>0</v>
      </c>
      <c r="R49" s="165">
        <f>'L8'!X27</f>
        <v>0</v>
      </c>
      <c r="S49" s="165">
        <f>'L8'!AB27</f>
        <v>0</v>
      </c>
      <c r="T49" s="165">
        <f>'L8'!AC27</f>
        <v>0</v>
      </c>
      <c r="U49" s="165">
        <f>'L8'!AD27</f>
        <v>0</v>
      </c>
      <c r="V49" s="165">
        <f>'L8'!AE27</f>
        <v>7.7692307692307692</v>
      </c>
      <c r="W49" s="165">
        <f>'L8'!AF27</f>
        <v>0</v>
      </c>
      <c r="X49" s="165">
        <f>'L8'!AG27</f>
        <v>194.23076923076923</v>
      </c>
      <c r="Y49" s="165">
        <f>'L8'!AH27</f>
        <v>202</v>
      </c>
      <c r="Z49" s="165"/>
      <c r="AA49" s="165"/>
      <c r="AB49" s="165">
        <f>'L8'!AL27</f>
        <v>10</v>
      </c>
      <c r="AC49" s="165">
        <f>'L8'!AR27</f>
        <v>14.423076923076922</v>
      </c>
      <c r="AD49" s="165">
        <f>'L8'!AX27</f>
        <v>226.42307692307693</v>
      </c>
      <c r="AE49" s="163">
        <f>'L8'!BE27</f>
        <v>0</v>
      </c>
      <c r="AF49" s="166">
        <f>'L8'!BH27</f>
        <v>0</v>
      </c>
      <c r="AG49" s="166">
        <f>'L8'!BW27</f>
        <v>0</v>
      </c>
      <c r="AH49" s="166">
        <f>'L8'!BX27</f>
        <v>13</v>
      </c>
      <c r="AI49" s="166">
        <f>'L8'!BY27</f>
        <v>0</v>
      </c>
      <c r="AJ49" s="166">
        <f>'L8'!BV27</f>
        <v>0</v>
      </c>
      <c r="AK49" s="166">
        <f>'L8'!BZ27</f>
        <v>101</v>
      </c>
      <c r="AL49" s="166">
        <f>'L8'!CA27</f>
        <v>0</v>
      </c>
      <c r="AM49" s="166">
        <f>'L8'!CB27</f>
        <v>4.78</v>
      </c>
      <c r="AN49" s="166">
        <f>'L8'!CC27</f>
        <v>1</v>
      </c>
      <c r="AO49" s="166">
        <f>'L8'!CD27</f>
        <v>132.63999999999999</v>
      </c>
      <c r="AP49" s="161">
        <f>'L8'!CE27</f>
        <v>132</v>
      </c>
      <c r="AQ49" s="167">
        <f>'L8'!CF27</f>
        <v>2600</v>
      </c>
    </row>
    <row r="50" spans="1:43" s="158" customFormat="1" ht="23.25" customHeight="1">
      <c r="A50" s="333" t="e">
        <f>$AS$1</f>
        <v>#REF!</v>
      </c>
      <c r="B50" s="334"/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58</v>
      </c>
      <c r="AG50" s="331" t="s">
        <v>198</v>
      </c>
      <c r="AH50" s="331" t="s">
        <v>248</v>
      </c>
      <c r="AI50" s="331" t="s">
        <v>249</v>
      </c>
      <c r="AJ50" s="335" t="s">
        <v>152</v>
      </c>
      <c r="AK50" s="335" t="s">
        <v>245</v>
      </c>
      <c r="AL50" s="335" t="s">
        <v>199</v>
      </c>
      <c r="AM50" s="335" t="s">
        <v>160</v>
      </c>
      <c r="AN50" s="335" t="s">
        <v>25</v>
      </c>
      <c r="AO50" s="335" t="s">
        <v>79</v>
      </c>
      <c r="AP50" s="337" t="s">
        <v>130</v>
      </c>
      <c r="AQ50" s="338"/>
    </row>
    <row r="51" spans="1:43" s="158" customFormat="1" ht="36.75" customHeight="1">
      <c r="A51" s="214" t="s">
        <v>222</v>
      </c>
      <c r="B51" s="214" t="s">
        <v>14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2"/>
      <c r="AH51" s="332"/>
      <c r="AI51" s="332"/>
      <c r="AJ51" s="336"/>
      <c r="AK51" s="336"/>
      <c r="AL51" s="336"/>
      <c r="AM51" s="336"/>
      <c r="AN51" s="336"/>
      <c r="AO51" s="336"/>
      <c r="AP51" s="160" t="s">
        <v>128</v>
      </c>
      <c r="AQ51" s="160" t="s">
        <v>129</v>
      </c>
    </row>
    <row r="52" spans="1:43" ht="23.25" customHeight="1">
      <c r="A52" s="80">
        <f>'L8'!A28</f>
        <v>17</v>
      </c>
      <c r="B52" s="161" t="str">
        <f>'L8'!B28</f>
        <v>ID1861</v>
      </c>
      <c r="C52" s="187" t="str">
        <f>'L8'!D28</f>
        <v>ឌឿក ចាន់ឌី</v>
      </c>
      <c r="D52" s="162">
        <f>'L8'!H28</f>
        <v>45474</v>
      </c>
      <c r="E52" s="163">
        <f>'L8'!I28</f>
        <v>202</v>
      </c>
      <c r="F52" s="163">
        <f>'L8'!J28</f>
        <v>26</v>
      </c>
      <c r="G52" s="161">
        <f>'L8'!K28</f>
        <v>2</v>
      </c>
      <c r="H52" s="161">
        <f>'L8'!L28</f>
        <v>0</v>
      </c>
      <c r="I52" s="161">
        <f>'L8'!M28</f>
        <v>0</v>
      </c>
      <c r="J52" s="161">
        <f>'L8'!N28</f>
        <v>24</v>
      </c>
      <c r="K52" s="161">
        <f>'L8'!P28</f>
        <v>0</v>
      </c>
      <c r="L52" s="161">
        <f>'L8'!Q28</f>
        <v>0</v>
      </c>
      <c r="M52" s="161">
        <f>'L8'!R28</f>
        <v>0</v>
      </c>
      <c r="N52" s="161">
        <f>'L8'!S28</f>
        <v>0</v>
      </c>
      <c r="O52" s="164">
        <f>'L8'!T28</f>
        <v>0</v>
      </c>
      <c r="P52" s="164">
        <f>'L8'!U28</f>
        <v>0</v>
      </c>
      <c r="Q52" s="165">
        <f>'L8'!W28</f>
        <v>0</v>
      </c>
      <c r="R52" s="165">
        <f>'L8'!X28</f>
        <v>0</v>
      </c>
      <c r="S52" s="165">
        <f>'L8'!AB28</f>
        <v>0</v>
      </c>
      <c r="T52" s="165">
        <f>'L8'!AC28</f>
        <v>0</v>
      </c>
      <c r="U52" s="165">
        <f>'L8'!AD28</f>
        <v>0</v>
      </c>
      <c r="V52" s="165">
        <f>'L8'!AE28</f>
        <v>0</v>
      </c>
      <c r="W52" s="165">
        <f>'L8'!AF28</f>
        <v>0</v>
      </c>
      <c r="X52" s="165">
        <f>'L8'!AG28</f>
        <v>186.46153846153845</v>
      </c>
      <c r="Y52" s="165">
        <f>'L8'!AH28</f>
        <v>186.46153846153845</v>
      </c>
      <c r="Z52" s="165"/>
      <c r="AA52" s="165"/>
      <c r="AB52" s="165">
        <f>'L8'!AL28</f>
        <v>10</v>
      </c>
      <c r="AC52" s="165">
        <f>'L8'!AR28</f>
        <v>13.846153846153845</v>
      </c>
      <c r="AD52" s="165">
        <f>'L8'!AX28</f>
        <v>210.30769230769229</v>
      </c>
      <c r="AE52" s="163">
        <f>'L8'!BE28</f>
        <v>0</v>
      </c>
      <c r="AF52" s="166">
        <f>'L8'!BH28</f>
        <v>0</v>
      </c>
      <c r="AG52" s="166">
        <f>'L8'!BW28</f>
        <v>0</v>
      </c>
      <c r="AH52" s="166">
        <f>'L8'!BX28</f>
        <v>12.5</v>
      </c>
      <c r="AI52" s="166">
        <f>'L8'!BY28</f>
        <v>0</v>
      </c>
      <c r="AJ52" s="166">
        <f>'L8'!BV28</f>
        <v>0</v>
      </c>
      <c r="AK52" s="166">
        <f>'L8'!BZ28</f>
        <v>93.23</v>
      </c>
      <c r="AL52" s="166">
        <f>'L8'!CA28</f>
        <v>0</v>
      </c>
      <c r="AM52" s="166">
        <f>'L8'!CB28</f>
        <v>4.45</v>
      </c>
      <c r="AN52" s="166">
        <f>'L8'!CC28</f>
        <v>1</v>
      </c>
      <c r="AO52" s="166">
        <f>'L8'!CD28</f>
        <v>124.13</v>
      </c>
      <c r="AP52" s="161">
        <f>'L8'!CE28</f>
        <v>124</v>
      </c>
      <c r="AQ52" s="167">
        <f>'L8'!CF28</f>
        <v>500</v>
      </c>
    </row>
    <row r="53" spans="1:43" s="158" customFormat="1" ht="23.25" customHeight="1">
      <c r="A53" s="333" t="e">
        <f>$AS$1</f>
        <v>#REF!</v>
      </c>
      <c r="B53" s="334"/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58</v>
      </c>
      <c r="AG53" s="331" t="s">
        <v>198</v>
      </c>
      <c r="AH53" s="331" t="s">
        <v>248</v>
      </c>
      <c r="AI53" s="331" t="s">
        <v>249</v>
      </c>
      <c r="AJ53" s="335" t="s">
        <v>152</v>
      </c>
      <c r="AK53" s="335" t="s">
        <v>245</v>
      </c>
      <c r="AL53" s="335" t="s">
        <v>199</v>
      </c>
      <c r="AM53" s="335" t="s">
        <v>160</v>
      </c>
      <c r="AN53" s="335" t="s">
        <v>25</v>
      </c>
      <c r="AO53" s="335" t="s">
        <v>79</v>
      </c>
      <c r="AP53" s="337" t="s">
        <v>130</v>
      </c>
      <c r="AQ53" s="338"/>
    </row>
    <row r="54" spans="1:43" s="158" customFormat="1" ht="36.75" customHeight="1">
      <c r="A54" s="214" t="s">
        <v>222</v>
      </c>
      <c r="B54" s="214" t="s">
        <v>14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2"/>
      <c r="AH54" s="332"/>
      <c r="AI54" s="332"/>
      <c r="AJ54" s="336"/>
      <c r="AK54" s="336"/>
      <c r="AL54" s="336"/>
      <c r="AM54" s="336"/>
      <c r="AN54" s="336"/>
      <c r="AO54" s="336"/>
      <c r="AP54" s="160" t="s">
        <v>128</v>
      </c>
      <c r="AQ54" s="160" t="s">
        <v>129</v>
      </c>
    </row>
    <row r="55" spans="1:43" ht="23.25" customHeight="1">
      <c r="A55" s="80">
        <f>'L8'!A29</f>
        <v>18</v>
      </c>
      <c r="B55" s="161" t="str">
        <f>'L8'!B29</f>
        <v>ID1869</v>
      </c>
      <c r="C55" s="187" t="str">
        <f>'L8'!D29</f>
        <v>ឃុន រដ្ឋា</v>
      </c>
      <c r="D55" s="162">
        <f>'L8'!H29</f>
        <v>45491</v>
      </c>
      <c r="E55" s="163">
        <f>'L8'!I29</f>
        <v>202</v>
      </c>
      <c r="F55" s="163">
        <f>'L8'!J29</f>
        <v>26</v>
      </c>
      <c r="G55" s="161">
        <f>'L8'!K29</f>
        <v>0</v>
      </c>
      <c r="H55" s="161">
        <f>'L8'!L29</f>
        <v>0</v>
      </c>
      <c r="I55" s="161">
        <f>'L8'!M29</f>
        <v>0</v>
      </c>
      <c r="J55" s="161">
        <f>'L8'!N29</f>
        <v>12</v>
      </c>
      <c r="K55" s="161">
        <f>'L8'!P29</f>
        <v>0</v>
      </c>
      <c r="L55" s="161">
        <f>'L8'!Q29</f>
        <v>0</v>
      </c>
      <c r="M55" s="161">
        <f>'L8'!R29</f>
        <v>0</v>
      </c>
      <c r="N55" s="161">
        <f>'L8'!S29</f>
        <v>0</v>
      </c>
      <c r="O55" s="164">
        <f>'L8'!T29</f>
        <v>0</v>
      </c>
      <c r="P55" s="164">
        <f>'L8'!U29</f>
        <v>0</v>
      </c>
      <c r="Q55" s="165">
        <f>'L8'!W29</f>
        <v>0</v>
      </c>
      <c r="R55" s="165">
        <f>'L8'!X29</f>
        <v>0</v>
      </c>
      <c r="S55" s="165">
        <f>'L8'!AB29</f>
        <v>0</v>
      </c>
      <c r="T55" s="165">
        <f>'L8'!AC29</f>
        <v>0</v>
      </c>
      <c r="U55" s="165">
        <f>'L8'!AD29</f>
        <v>0</v>
      </c>
      <c r="V55" s="165">
        <f>'L8'!AE29</f>
        <v>0</v>
      </c>
      <c r="W55" s="165">
        <f>'L8'!AF29</f>
        <v>0</v>
      </c>
      <c r="X55" s="165">
        <f>'L8'!AG29</f>
        <v>93.230769230769226</v>
      </c>
      <c r="Y55" s="165">
        <f>'L8'!AH29</f>
        <v>93.230769230769226</v>
      </c>
      <c r="Z55" s="165"/>
      <c r="AA55" s="165"/>
      <c r="AB55" s="165">
        <f>'L8'!AL29</f>
        <v>5</v>
      </c>
      <c r="AC55" s="165">
        <f>'L8'!AR29</f>
        <v>6.9230769230769225</v>
      </c>
      <c r="AD55" s="165">
        <f>'L8'!AX29</f>
        <v>105.15384615384615</v>
      </c>
      <c r="AE55" s="163">
        <f>'L8'!BE29</f>
        <v>0</v>
      </c>
      <c r="AF55" s="166">
        <f>'L8'!BH29</f>
        <v>0</v>
      </c>
      <c r="AG55" s="166">
        <f>'L8'!BW29</f>
        <v>0</v>
      </c>
      <c r="AH55" s="166">
        <f>'L8'!BX29</f>
        <v>6</v>
      </c>
      <c r="AI55" s="166">
        <f>'L8'!BY29</f>
        <v>0</v>
      </c>
      <c r="AJ55" s="166">
        <f>'L8'!BV29</f>
        <v>0</v>
      </c>
      <c r="AK55" s="166">
        <f>'L8'!BZ29</f>
        <v>0</v>
      </c>
      <c r="AL55" s="166">
        <f>'L8'!CA29</f>
        <v>0</v>
      </c>
      <c r="AM55" s="166">
        <f>'L8'!CB29</f>
        <v>2.2200000000000002</v>
      </c>
      <c r="AN55" s="166">
        <f>'L8'!CC29</f>
        <v>1</v>
      </c>
      <c r="AO55" s="166">
        <f>'L8'!CD29</f>
        <v>107.93</v>
      </c>
      <c r="AP55" s="161">
        <f>'L8'!CE29</f>
        <v>107</v>
      </c>
      <c r="AQ55" s="167">
        <f>'L8'!CF29</f>
        <v>3700</v>
      </c>
    </row>
  </sheetData>
  <mergeCells count="703"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5:B5"/>
    <mergeCell ref="C5:C6"/>
    <mergeCell ref="D5:D6"/>
    <mergeCell ref="E5:E6"/>
    <mergeCell ref="F5:F6"/>
    <mergeCell ref="G5:G6"/>
    <mergeCell ref="AA2:AA3"/>
    <mergeCell ref="AB2:AB3"/>
    <mergeCell ref="AC2:AC3"/>
    <mergeCell ref="X5:X6"/>
    <mergeCell ref="Y5:Y6"/>
    <mergeCell ref="Z5:Z6"/>
    <mergeCell ref="AA5:AA6"/>
    <mergeCell ref="N5:N6"/>
    <mergeCell ref="O5:P5"/>
    <mergeCell ref="Q5:R5"/>
    <mergeCell ref="S5:S6"/>
    <mergeCell ref="K2:K3"/>
    <mergeCell ref="L2:L3"/>
    <mergeCell ref="M2:M3"/>
    <mergeCell ref="N2:N3"/>
    <mergeCell ref="O2:P2"/>
    <mergeCell ref="Q2:R2"/>
    <mergeCell ref="U8:U9"/>
    <mergeCell ref="V8:V9"/>
    <mergeCell ref="I8:I9"/>
    <mergeCell ref="J8:J9"/>
    <mergeCell ref="K8:K9"/>
    <mergeCell ref="L8:L9"/>
    <mergeCell ref="M8:M9"/>
    <mergeCell ref="N8:N9"/>
    <mergeCell ref="O8:P8"/>
    <mergeCell ref="Q8:R8"/>
    <mergeCell ref="S8:S9"/>
    <mergeCell ref="T8:T9"/>
    <mergeCell ref="T5:T6"/>
    <mergeCell ref="U5:U6"/>
    <mergeCell ref="S2:S3"/>
    <mergeCell ref="T2:T3"/>
    <mergeCell ref="U2:U3"/>
    <mergeCell ref="V2:V3"/>
    <mergeCell ref="W2:W3"/>
    <mergeCell ref="X2:X3"/>
    <mergeCell ref="AN5:AN6"/>
    <mergeCell ref="AG2:AG3"/>
    <mergeCell ref="AH2:AH3"/>
    <mergeCell ref="AI2:AI3"/>
    <mergeCell ref="AJ2:AJ3"/>
    <mergeCell ref="Y2:Y3"/>
    <mergeCell ref="Z2:Z3"/>
    <mergeCell ref="AD2:AD3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S14:S15"/>
    <mergeCell ref="T14:T15"/>
    <mergeCell ref="U14:U15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S11:S12"/>
    <mergeCell ref="T11:T12"/>
    <mergeCell ref="U11:U12"/>
    <mergeCell ref="V11:V12"/>
    <mergeCell ref="W11:W12"/>
    <mergeCell ref="K14:K15"/>
    <mergeCell ref="L14:L15"/>
    <mergeCell ref="M14:M15"/>
    <mergeCell ref="N14:N15"/>
    <mergeCell ref="O14:P14"/>
    <mergeCell ref="Q14:R14"/>
    <mergeCell ref="J11:J12"/>
    <mergeCell ref="K11:K12"/>
    <mergeCell ref="L11:L12"/>
    <mergeCell ref="M11:M12"/>
    <mergeCell ref="N11:N12"/>
    <mergeCell ref="O11:P11"/>
    <mergeCell ref="Q11:R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V14:V15"/>
    <mergeCell ref="W14:W15"/>
    <mergeCell ref="X14:X15"/>
    <mergeCell ref="AO17:AO18"/>
    <mergeCell ref="AP17:AQ17"/>
    <mergeCell ref="AJ17:AJ18"/>
    <mergeCell ref="AK17:AK18"/>
    <mergeCell ref="AL17:AL18"/>
    <mergeCell ref="AP11:AQ11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M17:M18"/>
    <mergeCell ref="A17:B17"/>
    <mergeCell ref="C17:C18"/>
    <mergeCell ref="D17:D18"/>
    <mergeCell ref="E17:E18"/>
    <mergeCell ref="F17:F18"/>
    <mergeCell ref="G17:G18"/>
    <mergeCell ref="T17:T18"/>
    <mergeCell ref="U17:U18"/>
    <mergeCell ref="AN17:AN18"/>
    <mergeCell ref="Z20:Z21"/>
    <mergeCell ref="AA20:AA21"/>
    <mergeCell ref="AB20:AB21"/>
    <mergeCell ref="O20:P20"/>
    <mergeCell ref="Q20:R20"/>
    <mergeCell ref="S20:S21"/>
    <mergeCell ref="T20:T21"/>
    <mergeCell ref="X17:X18"/>
    <mergeCell ref="Y17:Y18"/>
    <mergeCell ref="Z17:Z18"/>
    <mergeCell ref="AA17:AA18"/>
    <mergeCell ref="O17:P17"/>
    <mergeCell ref="Q17:R17"/>
    <mergeCell ref="S17:S18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Y20:Y21"/>
    <mergeCell ref="U20:U21"/>
    <mergeCell ref="V20:V21"/>
    <mergeCell ref="I20:I21"/>
    <mergeCell ref="J20:J21"/>
    <mergeCell ref="K20:K21"/>
    <mergeCell ref="L20:L21"/>
    <mergeCell ref="M20:M21"/>
    <mergeCell ref="N20:N21"/>
    <mergeCell ref="N17:N18"/>
    <mergeCell ref="H17:H18"/>
    <mergeCell ref="I17:I18"/>
    <mergeCell ref="J17:J18"/>
    <mergeCell ref="K17:K18"/>
    <mergeCell ref="L17: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S26:S27"/>
    <mergeCell ref="T26:T27"/>
    <mergeCell ref="U26:U27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S23:S24"/>
    <mergeCell ref="T23:T24"/>
    <mergeCell ref="U23:U24"/>
    <mergeCell ref="V23:V24"/>
    <mergeCell ref="W23:W24"/>
    <mergeCell ref="K26:K27"/>
    <mergeCell ref="L26:L27"/>
    <mergeCell ref="M26:M27"/>
    <mergeCell ref="N26:N27"/>
    <mergeCell ref="O26:P26"/>
    <mergeCell ref="Q26:R26"/>
    <mergeCell ref="J23:J24"/>
    <mergeCell ref="K23:K24"/>
    <mergeCell ref="L23:L24"/>
    <mergeCell ref="M23:M24"/>
    <mergeCell ref="N23:N24"/>
    <mergeCell ref="O23:P23"/>
    <mergeCell ref="Q23:R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V26:V27"/>
    <mergeCell ref="W26:W27"/>
    <mergeCell ref="X26:X27"/>
    <mergeCell ref="AO29:AO30"/>
    <mergeCell ref="AP29:AQ29"/>
    <mergeCell ref="AJ29:AJ30"/>
    <mergeCell ref="AK29:AK30"/>
    <mergeCell ref="AL29:AL30"/>
    <mergeCell ref="AP23:AQ23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M29:M30"/>
    <mergeCell ref="A29:B29"/>
    <mergeCell ref="C29:C30"/>
    <mergeCell ref="D29:D30"/>
    <mergeCell ref="E29:E30"/>
    <mergeCell ref="F29:F30"/>
    <mergeCell ref="G29:G30"/>
    <mergeCell ref="T29:T30"/>
    <mergeCell ref="U29:U30"/>
    <mergeCell ref="AN29:AN30"/>
    <mergeCell ref="Z32:Z33"/>
    <mergeCell ref="AA32:AA33"/>
    <mergeCell ref="AB32:AB33"/>
    <mergeCell ref="O32:P32"/>
    <mergeCell ref="Q32:R32"/>
    <mergeCell ref="S32:S33"/>
    <mergeCell ref="T32:T33"/>
    <mergeCell ref="X29:X30"/>
    <mergeCell ref="Y29:Y30"/>
    <mergeCell ref="Z29:Z30"/>
    <mergeCell ref="AA29:AA30"/>
    <mergeCell ref="O29:P29"/>
    <mergeCell ref="Q29:R29"/>
    <mergeCell ref="S29:S30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Y32:Y33"/>
    <mergeCell ref="U32:U33"/>
    <mergeCell ref="V32:V33"/>
    <mergeCell ref="I32:I33"/>
    <mergeCell ref="J32:J33"/>
    <mergeCell ref="K32:K33"/>
    <mergeCell ref="L32:L33"/>
    <mergeCell ref="M32:M33"/>
    <mergeCell ref="N32:N33"/>
    <mergeCell ref="N29:N30"/>
    <mergeCell ref="H29:H30"/>
    <mergeCell ref="I29:I30"/>
    <mergeCell ref="J29:J30"/>
    <mergeCell ref="K29:K30"/>
    <mergeCell ref="L29: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S38:S39"/>
    <mergeCell ref="T38:T39"/>
    <mergeCell ref="U38:U39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S35:S36"/>
    <mergeCell ref="T35:T36"/>
    <mergeCell ref="U35:U36"/>
    <mergeCell ref="V35:V36"/>
    <mergeCell ref="W35:W36"/>
    <mergeCell ref="K38:K39"/>
    <mergeCell ref="L38:L39"/>
    <mergeCell ref="M38:M39"/>
    <mergeCell ref="N38:N39"/>
    <mergeCell ref="O38:P38"/>
    <mergeCell ref="Q38:R38"/>
    <mergeCell ref="J35:J36"/>
    <mergeCell ref="K35:K36"/>
    <mergeCell ref="L35:L36"/>
    <mergeCell ref="M35:M36"/>
    <mergeCell ref="N35:N36"/>
    <mergeCell ref="O35:P35"/>
    <mergeCell ref="Q35:R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V38:V39"/>
    <mergeCell ref="W38:W39"/>
    <mergeCell ref="X38:X39"/>
    <mergeCell ref="AO41:AO42"/>
    <mergeCell ref="AP41:AQ41"/>
    <mergeCell ref="AJ41:AJ42"/>
    <mergeCell ref="AK41:AK42"/>
    <mergeCell ref="AL41:AL42"/>
    <mergeCell ref="AP35:AQ35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M41:M42"/>
    <mergeCell ref="A41:B41"/>
    <mergeCell ref="C41:C42"/>
    <mergeCell ref="D41:D42"/>
    <mergeCell ref="E41:E42"/>
    <mergeCell ref="F41:F42"/>
    <mergeCell ref="G41:G42"/>
    <mergeCell ref="T41:T42"/>
    <mergeCell ref="U41:U42"/>
    <mergeCell ref="AN41:AN42"/>
    <mergeCell ref="Z44:Z45"/>
    <mergeCell ref="AA44:AA45"/>
    <mergeCell ref="AB44:AB45"/>
    <mergeCell ref="O44:P44"/>
    <mergeCell ref="Q44:R44"/>
    <mergeCell ref="S44:S45"/>
    <mergeCell ref="T44:T45"/>
    <mergeCell ref="X41:X42"/>
    <mergeCell ref="Y41:Y42"/>
    <mergeCell ref="Z41:Z42"/>
    <mergeCell ref="AA41:AA42"/>
    <mergeCell ref="O41:P41"/>
    <mergeCell ref="Q41:R41"/>
    <mergeCell ref="S41:S42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Y44:Y45"/>
    <mergeCell ref="U44:U45"/>
    <mergeCell ref="V44:V45"/>
    <mergeCell ref="I44:I45"/>
    <mergeCell ref="J44:J45"/>
    <mergeCell ref="K44:K45"/>
    <mergeCell ref="L44:L45"/>
    <mergeCell ref="M44:M45"/>
    <mergeCell ref="N44:N45"/>
    <mergeCell ref="N41:N42"/>
    <mergeCell ref="H41:H42"/>
    <mergeCell ref="I41:I42"/>
    <mergeCell ref="J41:J42"/>
    <mergeCell ref="K41:K42"/>
    <mergeCell ref="L41: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AO44:AO45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Q47:R47"/>
    <mergeCell ref="S47:S48"/>
    <mergeCell ref="T47:T48"/>
    <mergeCell ref="U47:U48"/>
    <mergeCell ref="V47:V48"/>
    <mergeCell ref="W47:W48"/>
    <mergeCell ref="J47:J48"/>
    <mergeCell ref="K47:K48"/>
    <mergeCell ref="L47:L48"/>
    <mergeCell ref="M47:M48"/>
    <mergeCell ref="N47:N48"/>
    <mergeCell ref="O47:P47"/>
    <mergeCell ref="S50:S51"/>
    <mergeCell ref="T50:T51"/>
    <mergeCell ref="U50:U51"/>
    <mergeCell ref="V50:V51"/>
    <mergeCell ref="W50:W51"/>
    <mergeCell ref="X50:X51"/>
    <mergeCell ref="K50:K51"/>
    <mergeCell ref="L50:L51"/>
    <mergeCell ref="M50:M51"/>
    <mergeCell ref="N50:N51"/>
    <mergeCell ref="O50:P50"/>
    <mergeCell ref="Q50:R50"/>
    <mergeCell ref="AP47:AQ47"/>
    <mergeCell ref="A50:B50"/>
    <mergeCell ref="C50:C51"/>
    <mergeCell ref="D50:D51"/>
    <mergeCell ref="E50:E51"/>
    <mergeCell ref="F50:F51"/>
    <mergeCell ref="G50:G51"/>
    <mergeCell ref="H50:H51"/>
    <mergeCell ref="I50:I51"/>
    <mergeCell ref="J50:J51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K50:AK51"/>
    <mergeCell ref="AL50:AL51"/>
    <mergeCell ref="AM50:AM51"/>
    <mergeCell ref="AN50:AN51"/>
    <mergeCell ref="AO50:AO51"/>
    <mergeCell ref="AP50:AQ50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53:B53"/>
    <mergeCell ref="C53:C54"/>
    <mergeCell ref="D53:D54"/>
    <mergeCell ref="E53:E54"/>
    <mergeCell ref="F53:F54"/>
    <mergeCell ref="G53:G54"/>
    <mergeCell ref="X53:X54"/>
    <mergeCell ref="Y53:Y54"/>
    <mergeCell ref="Z53:Z54"/>
    <mergeCell ref="N53:N54"/>
    <mergeCell ref="O53:P53"/>
    <mergeCell ref="Q53:R53"/>
    <mergeCell ref="S53:S54"/>
    <mergeCell ref="T53:T54"/>
    <mergeCell ref="U53:U54"/>
    <mergeCell ref="AO53:AO54"/>
    <mergeCell ref="AP53:AQ53"/>
    <mergeCell ref="AH53:AH54"/>
    <mergeCell ref="AI53:AI54"/>
    <mergeCell ref="AJ53:AJ54"/>
    <mergeCell ref="AK53:AK54"/>
    <mergeCell ref="AL53:AL54"/>
    <mergeCell ref="AM53:AM54"/>
    <mergeCell ref="H53:H54"/>
    <mergeCell ref="I53:I54"/>
    <mergeCell ref="J53:J54"/>
    <mergeCell ref="K53:K54"/>
    <mergeCell ref="L53:L54"/>
    <mergeCell ref="M53:M54"/>
    <mergeCell ref="AA53:AA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AN53:AN54"/>
  </mergeCells>
  <printOptions horizontalCentered="1"/>
  <pageMargins left="0.25" right="0.25" top="0.33" bottom="0.31" header="0.3" footer="0.3"/>
  <pageSetup paperSize="9" scale="60" orientation="landscape" r:id="rId1"/>
  <rowBreaks count="1" manualBreakCount="1">
    <brk id="31" max="4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28"/>
  <sheetViews>
    <sheetView view="pageBreakPreview" topLeftCell="A18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.37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223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CUT!A12</f>
        <v>1</v>
      </c>
      <c r="B4" s="161" t="str">
        <f>CUT!B12</f>
        <v>ID20018</v>
      </c>
      <c r="C4" s="187" t="str">
        <f>CUT!D12</f>
        <v>ឡុង ប៊ុនថន</v>
      </c>
      <c r="D4" s="162">
        <f>CUT!H12</f>
        <v>44958</v>
      </c>
      <c r="E4" s="163">
        <f>CUT!I12</f>
        <v>204</v>
      </c>
      <c r="F4" s="163">
        <f>CUT!J12</f>
        <v>26</v>
      </c>
      <c r="G4" s="161">
        <f>CUT!K12</f>
        <v>0</v>
      </c>
      <c r="H4" s="161">
        <f>CUT!L12</f>
        <v>0</v>
      </c>
      <c r="I4" s="161">
        <f>CUT!M12</f>
        <v>0</v>
      </c>
      <c r="J4" s="161">
        <f>CUT!N12</f>
        <v>24</v>
      </c>
      <c r="K4" s="161">
        <f>CUT!P12</f>
        <v>0</v>
      </c>
      <c r="L4" s="161">
        <f>CUT!Q12</f>
        <v>0</v>
      </c>
      <c r="M4" s="161">
        <f>CUT!R12</f>
        <v>2</v>
      </c>
      <c r="N4" s="161">
        <f>CUT!S12</f>
        <v>0</v>
      </c>
      <c r="O4" s="164">
        <f>CUT!T12</f>
        <v>0</v>
      </c>
      <c r="P4" s="164">
        <f>CUT!U12</f>
        <v>0</v>
      </c>
      <c r="Q4" s="165">
        <f>CUT!W12</f>
        <v>0</v>
      </c>
      <c r="R4" s="165">
        <f>CUT!X12</f>
        <v>0</v>
      </c>
      <c r="S4" s="165">
        <f>CUT!AB12</f>
        <v>0</v>
      </c>
      <c r="T4" s="165">
        <f>CUT!AC12</f>
        <v>0</v>
      </c>
      <c r="U4" s="165">
        <f>CUT!AD12</f>
        <v>0</v>
      </c>
      <c r="V4" s="165">
        <f>CUT!AE12</f>
        <v>15.692307692307692</v>
      </c>
      <c r="W4" s="165">
        <f>CUT!AF12</f>
        <v>0</v>
      </c>
      <c r="X4" s="165">
        <f>CUT!AG12</f>
        <v>188.30769230769229</v>
      </c>
      <c r="Y4" s="165">
        <f>CUT!AH12</f>
        <v>203.99999999999997</v>
      </c>
      <c r="Z4" s="165"/>
      <c r="AA4" s="165"/>
      <c r="AB4" s="165">
        <f>CUT!AL12</f>
        <v>10</v>
      </c>
      <c r="AC4" s="165">
        <f>CUT!AR12</f>
        <v>13.846153846153845</v>
      </c>
      <c r="AD4" s="165">
        <f>CUT!AX12</f>
        <v>227.84615384615381</v>
      </c>
      <c r="AE4" s="163">
        <f>CUT!BE12</f>
        <v>6</v>
      </c>
      <c r="AF4" s="166">
        <f>CUT!BH12</f>
        <v>362</v>
      </c>
      <c r="AG4" s="166">
        <f>CUT!BW12</f>
        <v>0</v>
      </c>
      <c r="AH4" s="166">
        <f>CUT!BX12</f>
        <v>12.5</v>
      </c>
      <c r="AI4" s="166">
        <f>CUT!BY12</f>
        <v>0</v>
      </c>
      <c r="AJ4" s="166">
        <f>CUT!BV12</f>
        <v>5.7545068192888467</v>
      </c>
      <c r="AK4" s="166">
        <f>CUT!BZ12</f>
        <v>283</v>
      </c>
      <c r="AL4" s="166">
        <f>CUT!CA12</f>
        <v>0</v>
      </c>
      <c r="AM4" s="166">
        <f>CUT!CB12</f>
        <v>5.83</v>
      </c>
      <c r="AN4" s="166">
        <f>CUT!CC12</f>
        <v>1</v>
      </c>
      <c r="AO4" s="166">
        <f>CUT!CD12</f>
        <v>312.76</v>
      </c>
      <c r="AP4" s="161">
        <f>CUT!CE12</f>
        <v>312</v>
      </c>
      <c r="AQ4" s="167">
        <f>CUT!CF12</f>
        <v>3000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223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CUT!A13</f>
        <v>2</v>
      </c>
      <c r="B7" s="161" t="str">
        <f>CUT!B13</f>
        <v>ID1568</v>
      </c>
      <c r="C7" s="187" t="str">
        <f>CUT!D13</f>
        <v>គល់ ភាស់</v>
      </c>
      <c r="D7" s="162">
        <f>CUT!H13</f>
        <v>44958</v>
      </c>
      <c r="E7" s="163">
        <f>CUT!I13</f>
        <v>204</v>
      </c>
      <c r="F7" s="163">
        <f>CUT!J13</f>
        <v>26</v>
      </c>
      <c r="G7" s="161">
        <f>CUT!K13</f>
        <v>0</v>
      </c>
      <c r="H7" s="161">
        <f>CUT!L13</f>
        <v>0</v>
      </c>
      <c r="I7" s="161">
        <f>CUT!M13</f>
        <v>5</v>
      </c>
      <c r="J7" s="161">
        <f>CUT!N13</f>
        <v>19</v>
      </c>
      <c r="K7" s="161">
        <f>CUT!P13</f>
        <v>0</v>
      </c>
      <c r="L7" s="161">
        <f>CUT!Q13</f>
        <v>0</v>
      </c>
      <c r="M7" s="161">
        <f>CUT!R13</f>
        <v>2</v>
      </c>
      <c r="N7" s="161">
        <f>CUT!S13</f>
        <v>0</v>
      </c>
      <c r="O7" s="164">
        <f>CUT!T13</f>
        <v>0</v>
      </c>
      <c r="P7" s="164">
        <f>CUT!U13</f>
        <v>0</v>
      </c>
      <c r="Q7" s="165">
        <f>CUT!W13</f>
        <v>0</v>
      </c>
      <c r="R7" s="165">
        <f>CUT!X13</f>
        <v>0</v>
      </c>
      <c r="S7" s="165">
        <f>CUT!AB13</f>
        <v>19.615384615384613</v>
      </c>
      <c r="T7" s="165">
        <f>CUT!AC13</f>
        <v>0</v>
      </c>
      <c r="U7" s="165">
        <f>CUT!AD13</f>
        <v>0</v>
      </c>
      <c r="V7" s="165">
        <f>CUT!AE13</f>
        <v>15.692307692307692</v>
      </c>
      <c r="W7" s="165">
        <f>CUT!AF13</f>
        <v>0</v>
      </c>
      <c r="X7" s="165">
        <f>CUT!AG13</f>
        <v>149.07692307692307</v>
      </c>
      <c r="Y7" s="165">
        <f>CUT!AH13</f>
        <v>184.38461538461536</v>
      </c>
      <c r="Z7" s="165"/>
      <c r="AA7" s="165"/>
      <c r="AB7" s="165">
        <f>CUT!AL13</f>
        <v>10</v>
      </c>
      <c r="AC7" s="165">
        <f>CUT!AR13</f>
        <v>13.846153846153843</v>
      </c>
      <c r="AD7" s="165">
        <f>CUT!AX13</f>
        <v>208.2307692307692</v>
      </c>
      <c r="AE7" s="163">
        <f>CUT!BE13</f>
        <v>6</v>
      </c>
      <c r="AF7" s="166">
        <f>CUT!BH13</f>
        <v>32</v>
      </c>
      <c r="AG7" s="166">
        <f>CUT!BW13</f>
        <v>0</v>
      </c>
      <c r="AH7" s="166">
        <f>CUT!BX13</f>
        <v>10</v>
      </c>
      <c r="AI7" s="166">
        <f>CUT!BY13</f>
        <v>0</v>
      </c>
      <c r="AJ7" s="166">
        <f>CUT!BV13</f>
        <v>0</v>
      </c>
      <c r="AK7" s="166">
        <f>CUT!BZ13</f>
        <v>94.15</v>
      </c>
      <c r="AL7" s="166">
        <f>CUT!CA13</f>
        <v>0</v>
      </c>
      <c r="AM7" s="166">
        <f>CUT!CB13</f>
        <v>5.12</v>
      </c>
      <c r="AN7" s="166">
        <f>CUT!CC13</f>
        <v>1</v>
      </c>
      <c r="AO7" s="166">
        <f>CUT!CD13</f>
        <v>155.96</v>
      </c>
      <c r="AP7" s="161">
        <f>CUT!CE13</f>
        <v>155</v>
      </c>
      <c r="AQ7" s="167">
        <f>CUT!CF13</f>
        <v>3800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223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CUT!A14</f>
        <v>3</v>
      </c>
      <c r="B10" s="161" t="str">
        <f>CUT!B14</f>
        <v>ID1593</v>
      </c>
      <c r="C10" s="187" t="str">
        <f>CUT!D14</f>
        <v>រឿន ស្រីនាង</v>
      </c>
      <c r="D10" s="162">
        <f>CUT!H14</f>
        <v>45001</v>
      </c>
      <c r="E10" s="163">
        <f>CUT!I14</f>
        <v>204</v>
      </c>
      <c r="F10" s="163">
        <f>CUT!J14</f>
        <v>26</v>
      </c>
      <c r="G10" s="161">
        <f>CUT!K14</f>
        <v>0</v>
      </c>
      <c r="H10" s="161">
        <f>CUT!L14</f>
        <v>0</v>
      </c>
      <c r="I10" s="161">
        <f>CUT!M14</f>
        <v>0</v>
      </c>
      <c r="J10" s="161">
        <f>CUT!N14</f>
        <v>25</v>
      </c>
      <c r="K10" s="161">
        <f>CUT!P14</f>
        <v>0</v>
      </c>
      <c r="L10" s="161">
        <f>CUT!Q14</f>
        <v>0</v>
      </c>
      <c r="M10" s="161">
        <f>CUT!R14</f>
        <v>1</v>
      </c>
      <c r="N10" s="161">
        <f>CUT!S14</f>
        <v>0</v>
      </c>
      <c r="O10" s="164">
        <f>CUT!T14</f>
        <v>0</v>
      </c>
      <c r="P10" s="164">
        <f>CUT!U14</f>
        <v>0</v>
      </c>
      <c r="Q10" s="165">
        <f>CUT!W14</f>
        <v>0</v>
      </c>
      <c r="R10" s="165">
        <f>CUT!X14</f>
        <v>0</v>
      </c>
      <c r="S10" s="165">
        <f>CUT!AB14</f>
        <v>0</v>
      </c>
      <c r="T10" s="165">
        <f>CUT!AC14</f>
        <v>0</v>
      </c>
      <c r="U10" s="165">
        <f>CUT!AD14</f>
        <v>0</v>
      </c>
      <c r="V10" s="165">
        <f>CUT!AE14</f>
        <v>7.8461538461538458</v>
      </c>
      <c r="W10" s="165">
        <f>CUT!AF14</f>
        <v>0</v>
      </c>
      <c r="X10" s="165">
        <f>CUT!AG14</f>
        <v>196.15384615384613</v>
      </c>
      <c r="Y10" s="165">
        <f>CUT!AH14</f>
        <v>203.99999999999997</v>
      </c>
      <c r="Z10" s="165"/>
      <c r="AA10" s="165"/>
      <c r="AB10" s="165">
        <f>CUT!AL14</f>
        <v>10</v>
      </c>
      <c r="AC10" s="165">
        <f>CUT!AR14</f>
        <v>14.423076923076922</v>
      </c>
      <c r="AD10" s="165">
        <f>CUT!AX14</f>
        <v>228.42307692307691</v>
      </c>
      <c r="AE10" s="163">
        <f>CUT!BE14</f>
        <v>6</v>
      </c>
      <c r="AF10" s="166">
        <f>CUT!BH14</f>
        <v>142</v>
      </c>
      <c r="AG10" s="166">
        <f>CUT!BW14</f>
        <v>0</v>
      </c>
      <c r="AH10" s="166">
        <f>CUT!BX14</f>
        <v>13</v>
      </c>
      <c r="AI10" s="166">
        <f>CUT!BY14</f>
        <v>0</v>
      </c>
      <c r="AJ10" s="166">
        <f>CUT!BV14</f>
        <v>0.26279249878226935</v>
      </c>
      <c r="AK10" s="166">
        <f>CUT!BZ14</f>
        <v>173</v>
      </c>
      <c r="AL10" s="166">
        <f>CUT!CA14</f>
        <v>0</v>
      </c>
      <c r="AM10" s="166">
        <f>CUT!CB14</f>
        <v>5.83</v>
      </c>
      <c r="AN10" s="166">
        <f>CUT!CC14</f>
        <v>1</v>
      </c>
      <c r="AO10" s="166">
        <f>CUT!CD14</f>
        <v>209.33</v>
      </c>
      <c r="AP10" s="161">
        <f>CUT!CE14</f>
        <v>209</v>
      </c>
      <c r="AQ10" s="167">
        <f>CUT!CF14</f>
        <v>1300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223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CUT!A15</f>
        <v>4</v>
      </c>
      <c r="B13" s="161" t="str">
        <f>CUT!B15</f>
        <v>ID1645</v>
      </c>
      <c r="C13" s="187" t="str">
        <f>CUT!D15</f>
        <v>មឿន ស្រីអាត</v>
      </c>
      <c r="D13" s="162">
        <f>CUT!H15</f>
        <v>45045</v>
      </c>
      <c r="E13" s="163">
        <f>CUT!I15</f>
        <v>204</v>
      </c>
      <c r="F13" s="163">
        <f>CUT!J15</f>
        <v>26</v>
      </c>
      <c r="G13" s="161">
        <f>CUT!K15</f>
        <v>0.5</v>
      </c>
      <c r="H13" s="161">
        <f>CUT!L15</f>
        <v>0</v>
      </c>
      <c r="I13" s="161">
        <f>CUT!M15</f>
        <v>5</v>
      </c>
      <c r="J13" s="161">
        <f>CUT!N15</f>
        <v>19.5</v>
      </c>
      <c r="K13" s="161">
        <f>CUT!P15</f>
        <v>0</v>
      </c>
      <c r="L13" s="161">
        <f>CUT!Q15</f>
        <v>0</v>
      </c>
      <c r="M13" s="161">
        <f>CUT!R15</f>
        <v>1</v>
      </c>
      <c r="N13" s="161">
        <f>CUT!S15</f>
        <v>0</v>
      </c>
      <c r="O13" s="164">
        <f>CUT!T15</f>
        <v>0</v>
      </c>
      <c r="P13" s="164">
        <f>CUT!U15</f>
        <v>0</v>
      </c>
      <c r="Q13" s="165">
        <f>CUT!W15</f>
        <v>0</v>
      </c>
      <c r="R13" s="165">
        <f>CUT!X15</f>
        <v>0</v>
      </c>
      <c r="S13" s="165">
        <f>CUT!AB15</f>
        <v>19.615384615384613</v>
      </c>
      <c r="T13" s="165">
        <f>CUT!AC15</f>
        <v>0</v>
      </c>
      <c r="U13" s="165">
        <f>CUT!AD15</f>
        <v>0</v>
      </c>
      <c r="V13" s="165">
        <f>CUT!AE15</f>
        <v>7.8461538461538458</v>
      </c>
      <c r="W13" s="165">
        <f>CUT!AF15</f>
        <v>0</v>
      </c>
      <c r="X13" s="165">
        <f>CUT!AG15</f>
        <v>153</v>
      </c>
      <c r="Y13" s="165">
        <f>CUT!AH15</f>
        <v>180.46153846153845</v>
      </c>
      <c r="Z13" s="165"/>
      <c r="AA13" s="165"/>
      <c r="AB13" s="165">
        <f>CUT!AL15</f>
        <v>10</v>
      </c>
      <c r="AC13" s="165">
        <f>CUT!AR15</f>
        <v>14.134615384615383</v>
      </c>
      <c r="AD13" s="165">
        <f>CUT!AX15</f>
        <v>204.59615384615384</v>
      </c>
      <c r="AE13" s="163">
        <f>CUT!BE15</f>
        <v>6</v>
      </c>
      <c r="AF13" s="166">
        <f>CUT!BH15</f>
        <v>32</v>
      </c>
      <c r="AG13" s="166">
        <f>CUT!BW15</f>
        <v>0</v>
      </c>
      <c r="AH13" s="166">
        <f>CUT!BX15</f>
        <v>10.25</v>
      </c>
      <c r="AI13" s="166">
        <f>CUT!BY15</f>
        <v>0</v>
      </c>
      <c r="AJ13" s="166">
        <f>CUT!BV15</f>
        <v>0</v>
      </c>
      <c r="AK13" s="166">
        <f>CUT!BZ15</f>
        <v>90.23</v>
      </c>
      <c r="AL13" s="166">
        <f>CUT!CA15</f>
        <v>0</v>
      </c>
      <c r="AM13" s="166">
        <f>CUT!CB15</f>
        <v>5.05</v>
      </c>
      <c r="AN13" s="166">
        <f>CUT!CC15</f>
        <v>1</v>
      </c>
      <c r="AO13" s="166">
        <f>CUT!CD15</f>
        <v>156.57</v>
      </c>
      <c r="AP13" s="161">
        <f>CUT!CE15</f>
        <v>156</v>
      </c>
      <c r="AQ13" s="167">
        <f>CUT!CF15</f>
        <v>2300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223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CUT!A16</f>
        <v>5</v>
      </c>
      <c r="B16" s="161" t="str">
        <f>CUT!B16</f>
        <v>ID1747</v>
      </c>
      <c r="C16" s="187" t="str">
        <f>CUT!D16</f>
        <v>ទិត្យ ប៊ុនតឺម</v>
      </c>
      <c r="D16" s="162">
        <f>CUT!H16</f>
        <v>45231</v>
      </c>
      <c r="E16" s="163">
        <f>CUT!I16</f>
        <v>204</v>
      </c>
      <c r="F16" s="163">
        <f>CUT!J16</f>
        <v>26</v>
      </c>
      <c r="G16" s="161">
        <f>CUT!K16</f>
        <v>1</v>
      </c>
      <c r="H16" s="161">
        <f>CUT!L16</f>
        <v>0</v>
      </c>
      <c r="I16" s="161">
        <f>CUT!M16</f>
        <v>5</v>
      </c>
      <c r="J16" s="161">
        <f>CUT!N16</f>
        <v>20</v>
      </c>
      <c r="K16" s="161">
        <f>CUT!P16</f>
        <v>0</v>
      </c>
      <c r="L16" s="161">
        <f>CUT!Q16</f>
        <v>0</v>
      </c>
      <c r="M16" s="161">
        <f>CUT!R16</f>
        <v>0</v>
      </c>
      <c r="N16" s="161">
        <f>CUT!S16</f>
        <v>0</v>
      </c>
      <c r="O16" s="164">
        <f>CUT!T16</f>
        <v>0</v>
      </c>
      <c r="P16" s="164">
        <f>CUT!U16</f>
        <v>0</v>
      </c>
      <c r="Q16" s="165">
        <f>CUT!W16</f>
        <v>0</v>
      </c>
      <c r="R16" s="165">
        <f>CUT!X16</f>
        <v>0</v>
      </c>
      <c r="S16" s="165">
        <f>CUT!AB16</f>
        <v>19.615384615384613</v>
      </c>
      <c r="T16" s="165">
        <f>CUT!AC16</f>
        <v>0</v>
      </c>
      <c r="U16" s="165">
        <f>CUT!AD16</f>
        <v>0</v>
      </c>
      <c r="V16" s="165">
        <f>CUT!AE16</f>
        <v>0</v>
      </c>
      <c r="W16" s="165">
        <f>CUT!AF16</f>
        <v>0</v>
      </c>
      <c r="X16" s="165">
        <f>CUT!AG16</f>
        <v>156.92307692307691</v>
      </c>
      <c r="Y16" s="165">
        <f>CUT!AH16</f>
        <v>176.53846153846152</v>
      </c>
      <c r="Z16" s="165"/>
      <c r="AA16" s="165"/>
      <c r="AB16" s="165">
        <f>CUT!AL16</f>
        <v>10</v>
      </c>
      <c r="AC16" s="165">
        <f>CUT!AR16</f>
        <v>14.42307692307692</v>
      </c>
      <c r="AD16" s="165">
        <f>CUT!AX16</f>
        <v>200.96153846153845</v>
      </c>
      <c r="AE16" s="163">
        <f>CUT!BE16</f>
        <v>3</v>
      </c>
      <c r="AF16" s="166">
        <f>CUT!BH16</f>
        <v>12</v>
      </c>
      <c r="AG16" s="166">
        <f>CUT!BW16</f>
        <v>0</v>
      </c>
      <c r="AH16" s="166">
        <f>CUT!BX16</f>
        <v>10.5</v>
      </c>
      <c r="AI16" s="166">
        <f>CUT!BY16</f>
        <v>0</v>
      </c>
      <c r="AJ16" s="166">
        <f>CUT!BV16</f>
        <v>0</v>
      </c>
      <c r="AK16" s="166">
        <f>CUT!BZ16</f>
        <v>82.38</v>
      </c>
      <c r="AL16" s="166">
        <f>CUT!CA16</f>
        <v>0</v>
      </c>
      <c r="AM16" s="166">
        <f>CUT!CB16</f>
        <v>4.5199999999999996</v>
      </c>
      <c r="AN16" s="166">
        <f>CUT!CC16</f>
        <v>1</v>
      </c>
      <c r="AO16" s="166">
        <f>CUT!CD16</f>
        <v>138.56</v>
      </c>
      <c r="AP16" s="161">
        <f>CUT!CE16</f>
        <v>138</v>
      </c>
      <c r="AQ16" s="167">
        <f>CUT!CF16</f>
        <v>2200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223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CUT!A17</f>
        <v>6</v>
      </c>
      <c r="B19" s="161" t="str">
        <f>CUT!B17</f>
        <v>ID1759</v>
      </c>
      <c r="C19" s="187" t="str">
        <f>CUT!D17</f>
        <v>ផល សុភ័ក្រ្ត</v>
      </c>
      <c r="D19" s="162">
        <f>CUT!H17</f>
        <v>45261</v>
      </c>
      <c r="E19" s="163">
        <f>CUT!I17</f>
        <v>204</v>
      </c>
      <c r="F19" s="163">
        <f>CUT!J17</f>
        <v>26</v>
      </c>
      <c r="G19" s="161">
        <f>CUT!K17</f>
        <v>0</v>
      </c>
      <c r="H19" s="161">
        <f>CUT!L17</f>
        <v>0</v>
      </c>
      <c r="I19" s="161">
        <f>CUT!M17</f>
        <v>4</v>
      </c>
      <c r="J19" s="161">
        <f>CUT!N17</f>
        <v>21</v>
      </c>
      <c r="K19" s="161">
        <f>CUT!P17</f>
        <v>0</v>
      </c>
      <c r="L19" s="161">
        <f>CUT!Q17</f>
        <v>0</v>
      </c>
      <c r="M19" s="161">
        <f>CUT!R17</f>
        <v>1</v>
      </c>
      <c r="N19" s="161">
        <f>CUT!S17</f>
        <v>0</v>
      </c>
      <c r="O19" s="164">
        <f>CUT!T17</f>
        <v>0</v>
      </c>
      <c r="P19" s="164">
        <f>CUT!U17</f>
        <v>0</v>
      </c>
      <c r="Q19" s="165">
        <f>CUT!W17</f>
        <v>0</v>
      </c>
      <c r="R19" s="165">
        <f>CUT!X17</f>
        <v>0</v>
      </c>
      <c r="S19" s="165">
        <f>CUT!AB17</f>
        <v>15.692307692307692</v>
      </c>
      <c r="T19" s="165">
        <f>CUT!AC17</f>
        <v>0</v>
      </c>
      <c r="U19" s="165">
        <f>CUT!AD17</f>
        <v>0</v>
      </c>
      <c r="V19" s="165">
        <f>CUT!AE17</f>
        <v>7.8461538461538458</v>
      </c>
      <c r="W19" s="165">
        <f>CUT!AF17</f>
        <v>0</v>
      </c>
      <c r="X19" s="165">
        <f>CUT!AG17</f>
        <v>164.76923076923077</v>
      </c>
      <c r="Y19" s="165">
        <f>CUT!AH17</f>
        <v>188.30769230769229</v>
      </c>
      <c r="Z19" s="165"/>
      <c r="AA19" s="165"/>
      <c r="AB19" s="165">
        <f>CUT!AL17</f>
        <v>10</v>
      </c>
      <c r="AC19" s="165">
        <f>CUT!AR17</f>
        <v>14.423076923076923</v>
      </c>
      <c r="AD19" s="165">
        <f>CUT!AX17</f>
        <v>212.73076923076923</v>
      </c>
      <c r="AE19" s="163">
        <f>CUT!BE17</f>
        <v>3</v>
      </c>
      <c r="AF19" s="166">
        <f>CUT!BH17</f>
        <v>12</v>
      </c>
      <c r="AG19" s="166">
        <f>CUT!BW17</f>
        <v>37.518999999999998</v>
      </c>
      <c r="AH19" s="166">
        <f>CUT!BX17</f>
        <v>11</v>
      </c>
      <c r="AI19" s="166">
        <f>CUT!BY17</f>
        <v>0</v>
      </c>
      <c r="AJ19" s="166">
        <f>CUT!BV17</f>
        <v>0</v>
      </c>
      <c r="AK19" s="166">
        <f>CUT!BZ17</f>
        <v>102</v>
      </c>
      <c r="AL19" s="166">
        <f>CUT!CA17</f>
        <v>0</v>
      </c>
      <c r="AM19" s="166">
        <f>CUT!CB17</f>
        <v>5.52</v>
      </c>
      <c r="AN19" s="166">
        <f>CUT!CC17</f>
        <v>1</v>
      </c>
      <c r="AO19" s="166">
        <f>CUT!CD17</f>
        <v>167.73</v>
      </c>
      <c r="AP19" s="161">
        <f>CUT!CE17</f>
        <v>167</v>
      </c>
      <c r="AQ19" s="167">
        <f>CUT!CF17</f>
        <v>2900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223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CUT!A18</f>
        <v>7</v>
      </c>
      <c r="B22" s="161" t="str">
        <f>CUT!B18</f>
        <v>ID1825</v>
      </c>
      <c r="C22" s="187" t="str">
        <f>CUT!D18</f>
        <v>ភិន ភ័ក្ត</v>
      </c>
      <c r="D22" s="162">
        <f>CUT!H18</f>
        <v>45414</v>
      </c>
      <c r="E22" s="163">
        <f>CUT!I18</f>
        <v>204</v>
      </c>
      <c r="F22" s="163">
        <f>CUT!J18</f>
        <v>26</v>
      </c>
      <c r="G22" s="161">
        <f>CUT!K18</f>
        <v>1</v>
      </c>
      <c r="H22" s="161">
        <f>CUT!L18</f>
        <v>0</v>
      </c>
      <c r="I22" s="161">
        <f>CUT!M18</f>
        <v>4</v>
      </c>
      <c r="J22" s="161">
        <f>CUT!N18</f>
        <v>21</v>
      </c>
      <c r="K22" s="161">
        <f>CUT!P18</f>
        <v>0</v>
      </c>
      <c r="L22" s="161">
        <f>CUT!Q18</f>
        <v>0</v>
      </c>
      <c r="M22" s="161">
        <f>CUT!R18</f>
        <v>0</v>
      </c>
      <c r="N22" s="161">
        <f>CUT!S18</f>
        <v>0</v>
      </c>
      <c r="O22" s="164">
        <f>CUT!T18</f>
        <v>0</v>
      </c>
      <c r="P22" s="164">
        <f>CUT!U18</f>
        <v>0</v>
      </c>
      <c r="Q22" s="165">
        <f>CUT!W18</f>
        <v>0</v>
      </c>
      <c r="R22" s="165">
        <f>CUT!X18</f>
        <v>0</v>
      </c>
      <c r="S22" s="165">
        <f>CUT!AB18</f>
        <v>15.692307692307692</v>
      </c>
      <c r="T22" s="165">
        <f>CUT!AC18</f>
        <v>0</v>
      </c>
      <c r="U22" s="165">
        <f>CUT!AD18</f>
        <v>0</v>
      </c>
      <c r="V22" s="165">
        <f>CUT!AE18</f>
        <v>0</v>
      </c>
      <c r="W22" s="165">
        <f>CUT!AF18</f>
        <v>0</v>
      </c>
      <c r="X22" s="165">
        <f>CUT!AG18</f>
        <v>164.76923076923077</v>
      </c>
      <c r="Y22" s="165">
        <f>CUT!AH18</f>
        <v>180.46153846153845</v>
      </c>
      <c r="Z22" s="165"/>
      <c r="AA22" s="165"/>
      <c r="AB22" s="165">
        <f>CUT!AL18</f>
        <v>10</v>
      </c>
      <c r="AC22" s="165">
        <f>CUT!AR18</f>
        <v>14.423076923076923</v>
      </c>
      <c r="AD22" s="165">
        <f>CUT!AX18</f>
        <v>204.88461538461539</v>
      </c>
      <c r="AE22" s="163">
        <f>CUT!BE18</f>
        <v>0</v>
      </c>
      <c r="AF22" s="166">
        <f>CUT!BH18</f>
        <v>12</v>
      </c>
      <c r="AG22" s="166">
        <f>CUT!BW18</f>
        <v>25.3</v>
      </c>
      <c r="AH22" s="166">
        <f>CUT!BX18</f>
        <v>11</v>
      </c>
      <c r="AI22" s="166">
        <f>CUT!BY18</f>
        <v>0</v>
      </c>
      <c r="AJ22" s="166">
        <f>CUT!BV18</f>
        <v>0</v>
      </c>
      <c r="AK22" s="166">
        <f>CUT!BZ18</f>
        <v>98.08</v>
      </c>
      <c r="AL22" s="166">
        <f>CUT!CA18</f>
        <v>0</v>
      </c>
      <c r="AM22" s="166">
        <f>CUT!CB18</f>
        <v>5.0599999999999996</v>
      </c>
      <c r="AN22" s="166">
        <f>CUT!CC18</f>
        <v>1</v>
      </c>
      <c r="AO22" s="166">
        <f>CUT!CD18</f>
        <v>149.04</v>
      </c>
      <c r="AP22" s="161">
        <f>CUT!CE18</f>
        <v>149</v>
      </c>
      <c r="AQ22" s="167">
        <f>CUT!CF18</f>
        <v>200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223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CUT!A19</f>
        <v>8</v>
      </c>
      <c r="B25" s="161" t="str">
        <f>CUT!B19</f>
        <v>ID1827</v>
      </c>
      <c r="C25" s="187" t="str">
        <f>CUT!D19</f>
        <v>គង់ ហាន</v>
      </c>
      <c r="D25" s="162">
        <f>CUT!H19</f>
        <v>45414</v>
      </c>
      <c r="E25" s="163">
        <f>CUT!I19</f>
        <v>204</v>
      </c>
      <c r="F25" s="163">
        <f>CUT!J19</f>
        <v>26</v>
      </c>
      <c r="G25" s="161">
        <f>CUT!K19</f>
        <v>0</v>
      </c>
      <c r="H25" s="161">
        <f>CUT!L19</f>
        <v>0</v>
      </c>
      <c r="I25" s="161">
        <f>CUT!M19</f>
        <v>4</v>
      </c>
      <c r="J25" s="161">
        <f>CUT!N19</f>
        <v>21</v>
      </c>
      <c r="K25" s="161">
        <f>CUT!P19</f>
        <v>0</v>
      </c>
      <c r="L25" s="161">
        <f>CUT!Q19</f>
        <v>0</v>
      </c>
      <c r="M25" s="161">
        <f>CUT!R19</f>
        <v>1</v>
      </c>
      <c r="N25" s="161">
        <f>CUT!S19</f>
        <v>0</v>
      </c>
      <c r="O25" s="164">
        <f>CUT!T19</f>
        <v>0</v>
      </c>
      <c r="P25" s="164">
        <f>CUT!U19</f>
        <v>0</v>
      </c>
      <c r="Q25" s="165">
        <f>CUT!W19</f>
        <v>0</v>
      </c>
      <c r="R25" s="165">
        <f>CUT!X19</f>
        <v>0</v>
      </c>
      <c r="S25" s="165">
        <f>CUT!AB19</f>
        <v>15.692307692307692</v>
      </c>
      <c r="T25" s="165">
        <f>CUT!AC19</f>
        <v>0</v>
      </c>
      <c r="U25" s="165">
        <f>CUT!AD19</f>
        <v>0</v>
      </c>
      <c r="V25" s="165">
        <f>CUT!AE19</f>
        <v>7.8461538461538458</v>
      </c>
      <c r="W25" s="165">
        <f>CUT!AF19</f>
        <v>0</v>
      </c>
      <c r="X25" s="165">
        <f>CUT!AG19</f>
        <v>164.76923076923077</v>
      </c>
      <c r="Y25" s="165">
        <f>CUT!AH19</f>
        <v>188.30769230769229</v>
      </c>
      <c r="Z25" s="165"/>
      <c r="AA25" s="165"/>
      <c r="AB25" s="165">
        <f>CUT!AL19</f>
        <v>10</v>
      </c>
      <c r="AC25" s="165">
        <f>CUT!AR19</f>
        <v>14.423076923076923</v>
      </c>
      <c r="AD25" s="165">
        <f>CUT!AX19</f>
        <v>212.73076923076923</v>
      </c>
      <c r="AE25" s="163">
        <f>CUT!BE19</f>
        <v>0</v>
      </c>
      <c r="AF25" s="166">
        <f>CUT!BH19</f>
        <v>12</v>
      </c>
      <c r="AG25" s="166">
        <f>CUT!BW19</f>
        <v>24.633000000000003</v>
      </c>
      <c r="AH25" s="166">
        <f>CUT!BX19</f>
        <v>11</v>
      </c>
      <c r="AI25" s="166">
        <f>CUT!BY19</f>
        <v>0</v>
      </c>
      <c r="AJ25" s="166">
        <f>CUT!BV19</f>
        <v>0</v>
      </c>
      <c r="AK25" s="166">
        <f>CUT!BZ19</f>
        <v>102</v>
      </c>
      <c r="AL25" s="166">
        <f>CUT!CA19</f>
        <v>0</v>
      </c>
      <c r="AM25" s="166">
        <f>CUT!CB19</f>
        <v>5.2</v>
      </c>
      <c r="AN25" s="166">
        <f>CUT!CC19</f>
        <v>1</v>
      </c>
      <c r="AO25" s="166">
        <f>CUT!CD19</f>
        <v>152.16</v>
      </c>
      <c r="AP25" s="161">
        <f>CUT!CE19</f>
        <v>152</v>
      </c>
      <c r="AQ25" s="167">
        <f>CUT!CF19</f>
        <v>600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223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CUT!A20</f>
        <v>9</v>
      </c>
      <c r="B28" s="161" t="str">
        <f>CUT!B20</f>
        <v>ID1843</v>
      </c>
      <c r="C28" s="187" t="str">
        <f>CUT!D20</f>
        <v>ហ៊ត់ ណាំហេង</v>
      </c>
      <c r="D28" s="162">
        <f>CUT!H20</f>
        <v>45444</v>
      </c>
      <c r="E28" s="163">
        <f>CUT!I20</f>
        <v>204</v>
      </c>
      <c r="F28" s="163">
        <f>CUT!J20</f>
        <v>26</v>
      </c>
      <c r="G28" s="161">
        <f>CUT!K20</f>
        <v>0</v>
      </c>
      <c r="H28" s="161">
        <f>CUT!L20</f>
        <v>0</v>
      </c>
      <c r="I28" s="161">
        <f>CUT!M20</f>
        <v>5</v>
      </c>
      <c r="J28" s="161">
        <f>CUT!N20</f>
        <v>21</v>
      </c>
      <c r="K28" s="161">
        <f>CUT!P20</f>
        <v>0</v>
      </c>
      <c r="L28" s="161">
        <f>CUT!Q20</f>
        <v>0</v>
      </c>
      <c r="M28" s="161">
        <f>CUT!R20</f>
        <v>0</v>
      </c>
      <c r="N28" s="161">
        <f>CUT!S20</f>
        <v>0</v>
      </c>
      <c r="O28" s="164">
        <f>CUT!T20</f>
        <v>0</v>
      </c>
      <c r="P28" s="164">
        <f>CUT!U20</f>
        <v>0</v>
      </c>
      <c r="Q28" s="165">
        <f>CUT!W20</f>
        <v>0</v>
      </c>
      <c r="R28" s="165">
        <f>CUT!X20</f>
        <v>0</v>
      </c>
      <c r="S28" s="165">
        <f>CUT!AB20</f>
        <v>19.615384615384613</v>
      </c>
      <c r="T28" s="165">
        <f>CUT!AC20</f>
        <v>0</v>
      </c>
      <c r="U28" s="165">
        <f>CUT!AD20</f>
        <v>0</v>
      </c>
      <c r="V28" s="165">
        <f>CUT!AE20</f>
        <v>0</v>
      </c>
      <c r="W28" s="165">
        <f>CUT!AF20</f>
        <v>0</v>
      </c>
      <c r="X28" s="165">
        <f>CUT!AG20</f>
        <v>164.76923076923077</v>
      </c>
      <c r="Y28" s="165">
        <f>CUT!AH20</f>
        <v>184.38461538461539</v>
      </c>
      <c r="Z28" s="165"/>
      <c r="AA28" s="165"/>
      <c r="AB28" s="165">
        <f>CUT!AL20</f>
        <v>10</v>
      </c>
      <c r="AC28" s="165">
        <f>CUT!AR20</f>
        <v>15</v>
      </c>
      <c r="AD28" s="165">
        <f>CUT!AX20</f>
        <v>209.38461538461539</v>
      </c>
      <c r="AE28" s="163">
        <f>CUT!BE20</f>
        <v>0</v>
      </c>
      <c r="AF28" s="166">
        <f>CUT!BH20</f>
        <v>24</v>
      </c>
      <c r="AG28" s="166">
        <f>CUT!BW20</f>
        <v>13.25</v>
      </c>
      <c r="AH28" s="166">
        <f>CUT!BX20</f>
        <v>11</v>
      </c>
      <c r="AI28" s="166">
        <f>CUT!BY20</f>
        <v>0</v>
      </c>
      <c r="AJ28" s="166">
        <f>CUT!BV20</f>
        <v>0</v>
      </c>
      <c r="AK28" s="166">
        <f>CUT!BZ20</f>
        <v>94.15</v>
      </c>
      <c r="AL28" s="166">
        <f>CUT!CA20</f>
        <v>0</v>
      </c>
      <c r="AM28" s="166">
        <f>CUT!CB20</f>
        <v>5.15</v>
      </c>
      <c r="AN28" s="166">
        <f>CUT!CC20</f>
        <v>1</v>
      </c>
      <c r="AO28" s="166">
        <f>CUT!CD20</f>
        <v>157.33000000000001</v>
      </c>
      <c r="AP28" s="161">
        <f>CUT!CE20</f>
        <v>157</v>
      </c>
      <c r="AQ28" s="167">
        <f>CUT!CF20</f>
        <v>1300</v>
      </c>
    </row>
  </sheetData>
  <mergeCells count="352"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5:B5"/>
    <mergeCell ref="C5:C6"/>
    <mergeCell ref="D5:D6"/>
    <mergeCell ref="E5:E6"/>
    <mergeCell ref="F5:F6"/>
    <mergeCell ref="G5:G6"/>
    <mergeCell ref="AA2:AA3"/>
    <mergeCell ref="AB2:AB3"/>
    <mergeCell ref="AC2:AC3"/>
    <mergeCell ref="X5:X6"/>
    <mergeCell ref="Y5:Y6"/>
    <mergeCell ref="Z5:Z6"/>
    <mergeCell ref="AA5:AA6"/>
    <mergeCell ref="N5:N6"/>
    <mergeCell ref="O5:P5"/>
    <mergeCell ref="Q5:R5"/>
    <mergeCell ref="S5:S6"/>
    <mergeCell ref="K2:K3"/>
    <mergeCell ref="L2:L3"/>
    <mergeCell ref="M2:M3"/>
    <mergeCell ref="N2:N3"/>
    <mergeCell ref="O2:P2"/>
    <mergeCell ref="Q2:R2"/>
    <mergeCell ref="U8:U9"/>
    <mergeCell ref="V8:V9"/>
    <mergeCell ref="I8:I9"/>
    <mergeCell ref="J8:J9"/>
    <mergeCell ref="K8:K9"/>
    <mergeCell ref="L8:L9"/>
    <mergeCell ref="M8:M9"/>
    <mergeCell ref="N8:N9"/>
    <mergeCell ref="O8:P8"/>
    <mergeCell ref="Q8:R8"/>
    <mergeCell ref="S8:S9"/>
    <mergeCell ref="T8:T9"/>
    <mergeCell ref="T5:T6"/>
    <mergeCell ref="U5:U6"/>
    <mergeCell ref="S2:S3"/>
    <mergeCell ref="T2:T3"/>
    <mergeCell ref="U2:U3"/>
    <mergeCell ref="V2:V3"/>
    <mergeCell ref="W2:W3"/>
    <mergeCell ref="X2:X3"/>
    <mergeCell ref="AN5:AN6"/>
    <mergeCell ref="AG2:AG3"/>
    <mergeCell ref="AH2:AH3"/>
    <mergeCell ref="AI2:AI3"/>
    <mergeCell ref="AJ2:AJ3"/>
    <mergeCell ref="Y2:Y3"/>
    <mergeCell ref="Z2:Z3"/>
    <mergeCell ref="AD2:AD3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S14:S15"/>
    <mergeCell ref="T14:T15"/>
    <mergeCell ref="U14:U15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S11:S12"/>
    <mergeCell ref="T11:T12"/>
    <mergeCell ref="U11:U12"/>
    <mergeCell ref="V11:V12"/>
    <mergeCell ref="W11:W12"/>
    <mergeCell ref="K14:K15"/>
    <mergeCell ref="L14:L15"/>
    <mergeCell ref="M14:M15"/>
    <mergeCell ref="N14:N15"/>
    <mergeCell ref="O14:P14"/>
    <mergeCell ref="Q14:R14"/>
    <mergeCell ref="J11:J12"/>
    <mergeCell ref="K11:K12"/>
    <mergeCell ref="L11:L12"/>
    <mergeCell ref="M11:M12"/>
    <mergeCell ref="N11:N12"/>
    <mergeCell ref="O11:P11"/>
    <mergeCell ref="Q11:R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V14:V15"/>
    <mergeCell ref="W14:W15"/>
    <mergeCell ref="X14:X15"/>
    <mergeCell ref="AO17:AO18"/>
    <mergeCell ref="AP17:AQ17"/>
    <mergeCell ref="AJ17:AJ18"/>
    <mergeCell ref="AK17:AK18"/>
    <mergeCell ref="AL17:AL18"/>
    <mergeCell ref="AP11:AQ11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M17:M18"/>
    <mergeCell ref="A17:B17"/>
    <mergeCell ref="C17:C18"/>
    <mergeCell ref="D17:D18"/>
    <mergeCell ref="E17:E18"/>
    <mergeCell ref="F17:F18"/>
    <mergeCell ref="G17:G18"/>
    <mergeCell ref="T17:T18"/>
    <mergeCell ref="U17:U18"/>
    <mergeCell ref="AN17:AN18"/>
    <mergeCell ref="Z20:Z21"/>
    <mergeCell ref="AA20:AA21"/>
    <mergeCell ref="AB20:AB21"/>
    <mergeCell ref="O20:P20"/>
    <mergeCell ref="Q20:R20"/>
    <mergeCell ref="S20:S21"/>
    <mergeCell ref="T20:T21"/>
    <mergeCell ref="X17:X18"/>
    <mergeCell ref="Y17:Y18"/>
    <mergeCell ref="Z17:Z18"/>
    <mergeCell ref="AA17:AA18"/>
    <mergeCell ref="O17:P17"/>
    <mergeCell ref="Q17:R17"/>
    <mergeCell ref="S17:S18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Y20:Y21"/>
    <mergeCell ref="U20:U21"/>
    <mergeCell ref="V20:V21"/>
    <mergeCell ref="I20:I21"/>
    <mergeCell ref="J20:J21"/>
    <mergeCell ref="K20:K21"/>
    <mergeCell ref="L20:L21"/>
    <mergeCell ref="M20:M21"/>
    <mergeCell ref="N20:N21"/>
    <mergeCell ref="N17:N18"/>
    <mergeCell ref="H17:H18"/>
    <mergeCell ref="I17:I18"/>
    <mergeCell ref="J17:J18"/>
    <mergeCell ref="K17:K18"/>
    <mergeCell ref="L17: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Q23:R23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P23"/>
    <mergeCell ref="S26:S27"/>
    <mergeCell ref="T26:T27"/>
    <mergeCell ref="U26:U27"/>
    <mergeCell ref="V26:V27"/>
    <mergeCell ref="W26:W27"/>
    <mergeCell ref="X26:X27"/>
    <mergeCell ref="K26:K27"/>
    <mergeCell ref="L26:L27"/>
    <mergeCell ref="M26:M27"/>
    <mergeCell ref="N26:N27"/>
    <mergeCell ref="O26:P26"/>
    <mergeCell ref="Q26:R26"/>
    <mergeCell ref="AP23:AQ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25"/>
  <sheetViews>
    <sheetView view="pageBreakPreview" topLeftCell="A15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.2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257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257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'PK1'!A12</f>
        <v>1</v>
      </c>
      <c r="B4" s="161" t="str">
        <f>'PK1'!B12</f>
        <v>ID1245</v>
      </c>
      <c r="C4" s="187" t="str">
        <f>'PK1'!D12</f>
        <v>គង់ ធីតា</v>
      </c>
      <c r="D4" s="162">
        <f>'PK1'!H12</f>
        <v>44684</v>
      </c>
      <c r="E4" s="163">
        <f>'PK1'!I12</f>
        <v>204</v>
      </c>
      <c r="F4" s="163">
        <f>'PK1'!J12</f>
        <v>26</v>
      </c>
      <c r="G4" s="161">
        <f>'PK1'!K12</f>
        <v>0</v>
      </c>
      <c r="H4" s="161">
        <f>'PK1'!L12</f>
        <v>0</v>
      </c>
      <c r="I4" s="161">
        <f>'PK1'!M12</f>
        <v>0</v>
      </c>
      <c r="J4" s="161">
        <f>'PK1'!N12</f>
        <v>25</v>
      </c>
      <c r="K4" s="161">
        <f>'PK1'!P12</f>
        <v>0</v>
      </c>
      <c r="L4" s="161">
        <f>'PK1'!Q12</f>
        <v>0</v>
      </c>
      <c r="M4" s="161">
        <f>'PK1'!R12</f>
        <v>1</v>
      </c>
      <c r="N4" s="161">
        <f>'PK1'!S12</f>
        <v>0</v>
      </c>
      <c r="O4" s="164">
        <f>'PK1'!T12</f>
        <v>0</v>
      </c>
      <c r="P4" s="164">
        <f>'PK1'!U12</f>
        <v>0</v>
      </c>
      <c r="Q4" s="165">
        <f>'PK1'!W12</f>
        <v>0</v>
      </c>
      <c r="R4" s="165">
        <f>'PK1'!X12</f>
        <v>0</v>
      </c>
      <c r="S4" s="165">
        <f>'PK1'!AB12</f>
        <v>0</v>
      </c>
      <c r="T4" s="165">
        <f>'PK1'!AC12</f>
        <v>0</v>
      </c>
      <c r="U4" s="165">
        <f>'PK1'!AD12</f>
        <v>0</v>
      </c>
      <c r="V4" s="165">
        <f>'PK1'!AE12</f>
        <v>7.8461538461538458</v>
      </c>
      <c r="W4" s="165">
        <f>'PK1'!AF12</f>
        <v>0</v>
      </c>
      <c r="X4" s="165">
        <f>'PK1'!AG12</f>
        <v>196.15384615384613</v>
      </c>
      <c r="Y4" s="165">
        <f>'PK1'!AH12</f>
        <v>203.99999999999997</v>
      </c>
      <c r="Z4" s="165"/>
      <c r="AA4" s="165"/>
      <c r="AB4" s="165">
        <f>'PK1'!AL12</f>
        <v>10</v>
      </c>
      <c r="AC4" s="165">
        <f>'PK1'!AR12</f>
        <v>14.423076923076922</v>
      </c>
      <c r="AD4" s="165">
        <f>'PK1'!AX12</f>
        <v>228.42307692307691</v>
      </c>
      <c r="AE4" s="163">
        <f>'PK1'!BE12</f>
        <v>12</v>
      </c>
      <c r="AF4" s="166">
        <f>'PK1'!BH12</f>
        <v>0</v>
      </c>
      <c r="AG4" s="166">
        <f>'PK1'!BW12</f>
        <v>36.32</v>
      </c>
      <c r="AH4" s="166">
        <f>'PK1'!BX12</f>
        <v>13</v>
      </c>
      <c r="AI4" s="166">
        <f>'PK1'!BY12</f>
        <v>0</v>
      </c>
      <c r="AJ4" s="166">
        <f>'PK1'!BV12</f>
        <v>0</v>
      </c>
      <c r="AK4" s="166">
        <f>'PK1'!BZ12</f>
        <v>102</v>
      </c>
      <c r="AL4" s="166">
        <f>'PK1'!CA12</f>
        <v>0</v>
      </c>
      <c r="AM4" s="166">
        <f>'PK1'!CB12</f>
        <v>5.79</v>
      </c>
      <c r="AN4" s="166">
        <f>'PK1'!CC12</f>
        <v>1</v>
      </c>
      <c r="AO4" s="166">
        <f>'PK1'!CD12</f>
        <v>180.95</v>
      </c>
      <c r="AP4" s="161">
        <f>'PK1'!CE12</f>
        <v>180</v>
      </c>
      <c r="AQ4" s="167">
        <f>'PK1'!CF12</f>
        <v>3800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257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'PK1'!A13</f>
        <v>2</v>
      </c>
      <c r="B7" s="161" t="str">
        <f>'PK1'!B13</f>
        <v>ID1375</v>
      </c>
      <c r="C7" s="187" t="str">
        <f>'PK1'!D13</f>
        <v>ចាន់ ណារ៉ាក់</v>
      </c>
      <c r="D7" s="162">
        <f>'PK1'!H13</f>
        <v>44774</v>
      </c>
      <c r="E7" s="163">
        <f>'PK1'!I13</f>
        <v>204</v>
      </c>
      <c r="F7" s="163">
        <f>'PK1'!J13</f>
        <v>26</v>
      </c>
      <c r="G7" s="161">
        <f>'PK1'!K13</f>
        <v>0</v>
      </c>
      <c r="H7" s="161">
        <f>'PK1'!L13</f>
        <v>0</v>
      </c>
      <c r="I7" s="161">
        <f>'PK1'!M13</f>
        <v>0</v>
      </c>
      <c r="J7" s="161">
        <f>'PK1'!N13</f>
        <v>25</v>
      </c>
      <c r="K7" s="161">
        <f>'PK1'!P13</f>
        <v>0</v>
      </c>
      <c r="L7" s="161">
        <f>'PK1'!Q13</f>
        <v>0</v>
      </c>
      <c r="M7" s="161">
        <f>'PK1'!R13</f>
        <v>1</v>
      </c>
      <c r="N7" s="161">
        <f>'PK1'!S13</f>
        <v>0</v>
      </c>
      <c r="O7" s="164">
        <f>'PK1'!T13</f>
        <v>0</v>
      </c>
      <c r="P7" s="164">
        <f>'PK1'!U13</f>
        <v>0</v>
      </c>
      <c r="Q7" s="165">
        <f>'PK1'!W13</f>
        <v>0</v>
      </c>
      <c r="R7" s="165">
        <f>'PK1'!X13</f>
        <v>0</v>
      </c>
      <c r="S7" s="165">
        <f>'PK1'!AB13</f>
        <v>0</v>
      </c>
      <c r="T7" s="165">
        <f>'PK1'!AC13</f>
        <v>0</v>
      </c>
      <c r="U7" s="165">
        <f>'PK1'!AD13</f>
        <v>0</v>
      </c>
      <c r="V7" s="165">
        <f>'PK1'!AE13</f>
        <v>7.8461538461538458</v>
      </c>
      <c r="W7" s="165">
        <f>'PK1'!AF13</f>
        <v>0</v>
      </c>
      <c r="X7" s="165">
        <f>'PK1'!AG13</f>
        <v>196.15384615384613</v>
      </c>
      <c r="Y7" s="165">
        <f>'PK1'!AH13</f>
        <v>203.99999999999997</v>
      </c>
      <c r="Z7" s="165"/>
      <c r="AA7" s="165"/>
      <c r="AB7" s="165">
        <f>'PK1'!AL13</f>
        <v>10</v>
      </c>
      <c r="AC7" s="165">
        <f>'PK1'!AR13</f>
        <v>14.423076923076922</v>
      </c>
      <c r="AD7" s="165">
        <f>'PK1'!AX13</f>
        <v>228.42307692307691</v>
      </c>
      <c r="AE7" s="163">
        <f>'PK1'!BE13</f>
        <v>9</v>
      </c>
      <c r="AF7" s="166">
        <f>'PK1'!BH13</f>
        <v>0</v>
      </c>
      <c r="AG7" s="166">
        <f>'PK1'!BW13</f>
        <v>35.518999999999998</v>
      </c>
      <c r="AH7" s="166">
        <f>'PK1'!BX13</f>
        <v>13</v>
      </c>
      <c r="AI7" s="166">
        <f>'PK1'!BY13</f>
        <v>0</v>
      </c>
      <c r="AJ7" s="166">
        <f>'PK1'!BV13</f>
        <v>0</v>
      </c>
      <c r="AK7" s="166">
        <f>'PK1'!BZ13</f>
        <v>102</v>
      </c>
      <c r="AL7" s="166">
        <f>'PK1'!CA13</f>
        <v>0</v>
      </c>
      <c r="AM7" s="166">
        <f>'PK1'!CB13</f>
        <v>5.71</v>
      </c>
      <c r="AN7" s="166">
        <f>'PK1'!CC13</f>
        <v>1</v>
      </c>
      <c r="AO7" s="166">
        <f>'PK1'!CD13</f>
        <v>177.23</v>
      </c>
      <c r="AP7" s="161">
        <f>'PK1'!CE13</f>
        <v>177</v>
      </c>
      <c r="AQ7" s="167">
        <f>'PK1'!CF13</f>
        <v>900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257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'PK1'!A14</f>
        <v>3</v>
      </c>
      <c r="B10" s="161" t="str">
        <f>'PK1'!B14</f>
        <v>ID1421</v>
      </c>
      <c r="C10" s="187" t="str">
        <f>'PK1'!D14</f>
        <v>ធឿន ពិសី</v>
      </c>
      <c r="D10" s="162">
        <f>'PK1'!H14</f>
        <v>44789</v>
      </c>
      <c r="E10" s="163">
        <f>'PK1'!I14</f>
        <v>204</v>
      </c>
      <c r="F10" s="163">
        <f>'PK1'!J14</f>
        <v>26</v>
      </c>
      <c r="G10" s="161">
        <f>'PK1'!K14</f>
        <v>1</v>
      </c>
      <c r="H10" s="161">
        <f>'PK1'!L14</f>
        <v>0</v>
      </c>
      <c r="I10" s="161">
        <f>'PK1'!M14</f>
        <v>0</v>
      </c>
      <c r="J10" s="161">
        <f>'PK1'!N14</f>
        <v>23</v>
      </c>
      <c r="K10" s="161">
        <f>'PK1'!P14</f>
        <v>0</v>
      </c>
      <c r="L10" s="161">
        <f>'PK1'!Q14</f>
        <v>0</v>
      </c>
      <c r="M10" s="161">
        <f>'PK1'!R14</f>
        <v>2</v>
      </c>
      <c r="N10" s="161">
        <f>'PK1'!S14</f>
        <v>0</v>
      </c>
      <c r="O10" s="164">
        <f>'PK1'!T14</f>
        <v>0</v>
      </c>
      <c r="P10" s="164">
        <f>'PK1'!U14</f>
        <v>0</v>
      </c>
      <c r="Q10" s="165">
        <f>'PK1'!W14</f>
        <v>0</v>
      </c>
      <c r="R10" s="165">
        <f>'PK1'!X14</f>
        <v>0</v>
      </c>
      <c r="S10" s="165">
        <f>'PK1'!AB14</f>
        <v>0</v>
      </c>
      <c r="T10" s="165">
        <f>'PK1'!AC14</f>
        <v>0</v>
      </c>
      <c r="U10" s="165">
        <f>'PK1'!AD14</f>
        <v>0</v>
      </c>
      <c r="V10" s="165">
        <f>'PK1'!AE14</f>
        <v>15.692307692307692</v>
      </c>
      <c r="W10" s="165">
        <f>'PK1'!AF14</f>
        <v>0</v>
      </c>
      <c r="X10" s="165">
        <f>'PK1'!AG14</f>
        <v>180.46153846153845</v>
      </c>
      <c r="Y10" s="165">
        <f>'PK1'!AH14</f>
        <v>196.15384615384613</v>
      </c>
      <c r="Z10" s="165"/>
      <c r="AA10" s="165"/>
      <c r="AB10" s="165">
        <f>'PK1'!AL14</f>
        <v>10</v>
      </c>
      <c r="AC10" s="165">
        <f>'PK1'!AR14</f>
        <v>13.269230769230768</v>
      </c>
      <c r="AD10" s="165">
        <f>'PK1'!AX14</f>
        <v>219.42307692307691</v>
      </c>
      <c r="AE10" s="163">
        <f>'PK1'!BE14</f>
        <v>9</v>
      </c>
      <c r="AF10" s="166">
        <f>'PK1'!BH14</f>
        <v>12</v>
      </c>
      <c r="AG10" s="166">
        <f>'PK1'!BW14</f>
        <v>0</v>
      </c>
      <c r="AH10" s="166">
        <f>'PK1'!BX14</f>
        <v>12</v>
      </c>
      <c r="AI10" s="166">
        <f>'PK1'!BY14</f>
        <v>0</v>
      </c>
      <c r="AJ10" s="166">
        <f>'PK1'!BV14</f>
        <v>0</v>
      </c>
      <c r="AK10" s="166">
        <f>'PK1'!BZ14</f>
        <v>94.15</v>
      </c>
      <c r="AL10" s="166">
        <f>'PK1'!CA14</f>
        <v>0</v>
      </c>
      <c r="AM10" s="166">
        <f>'PK1'!CB14</f>
        <v>5.04</v>
      </c>
      <c r="AN10" s="166">
        <f>'PK1'!CC14</f>
        <v>1</v>
      </c>
      <c r="AO10" s="166">
        <f>'PK1'!CD14</f>
        <v>152.22999999999999</v>
      </c>
      <c r="AP10" s="161">
        <f>'PK1'!CE14</f>
        <v>152</v>
      </c>
      <c r="AQ10" s="167">
        <f>'PK1'!CF14</f>
        <v>900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257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'PK1'!A15</f>
        <v>4</v>
      </c>
      <c r="B13" s="161" t="str">
        <f>'PK1'!B15</f>
        <v>ID1497</v>
      </c>
      <c r="C13" s="187" t="str">
        <f>'PK1'!D15</f>
        <v>សែ ស្រីរ័ត្ឋ</v>
      </c>
      <c r="D13" s="162">
        <f>'PK1'!H15</f>
        <v>44851</v>
      </c>
      <c r="E13" s="163">
        <f>'PK1'!I15</f>
        <v>204</v>
      </c>
      <c r="F13" s="163">
        <f>'PK1'!J15</f>
        <v>26</v>
      </c>
      <c r="G13" s="161">
        <f>'PK1'!K15</f>
        <v>0</v>
      </c>
      <c r="H13" s="161">
        <f>'PK1'!L15</f>
        <v>0</v>
      </c>
      <c r="I13" s="161">
        <f>'PK1'!M15</f>
        <v>0</v>
      </c>
      <c r="J13" s="161">
        <f>'PK1'!N15</f>
        <v>26</v>
      </c>
      <c r="K13" s="161">
        <f>'PK1'!P15</f>
        <v>0</v>
      </c>
      <c r="L13" s="161">
        <f>'PK1'!Q15</f>
        <v>0</v>
      </c>
      <c r="M13" s="161">
        <f>'PK1'!R15</f>
        <v>0</v>
      </c>
      <c r="N13" s="161">
        <f>'PK1'!S15</f>
        <v>0</v>
      </c>
      <c r="O13" s="164">
        <f>'PK1'!T15</f>
        <v>0</v>
      </c>
      <c r="P13" s="164">
        <f>'PK1'!U15</f>
        <v>0</v>
      </c>
      <c r="Q13" s="165">
        <f>'PK1'!W15</f>
        <v>0</v>
      </c>
      <c r="R13" s="165">
        <f>'PK1'!X15</f>
        <v>0</v>
      </c>
      <c r="S13" s="165">
        <f>'PK1'!AB15</f>
        <v>0</v>
      </c>
      <c r="T13" s="165">
        <f>'PK1'!AC15</f>
        <v>0</v>
      </c>
      <c r="U13" s="165">
        <f>'PK1'!AD15</f>
        <v>0</v>
      </c>
      <c r="V13" s="165">
        <f>'PK1'!AE15</f>
        <v>0</v>
      </c>
      <c r="W13" s="165">
        <f>'PK1'!AF15</f>
        <v>0</v>
      </c>
      <c r="X13" s="165">
        <f>'PK1'!AG15</f>
        <v>204</v>
      </c>
      <c r="Y13" s="165">
        <f>'PK1'!AH15</f>
        <v>204</v>
      </c>
      <c r="Z13" s="165"/>
      <c r="AA13" s="165"/>
      <c r="AB13" s="165">
        <f>'PK1'!AL15</f>
        <v>10</v>
      </c>
      <c r="AC13" s="165">
        <f>'PK1'!AR15</f>
        <v>14.999999999999998</v>
      </c>
      <c r="AD13" s="165">
        <f>'PK1'!AX15</f>
        <v>229</v>
      </c>
      <c r="AE13" s="163">
        <f>'PK1'!BE15</f>
        <v>9</v>
      </c>
      <c r="AF13" s="166">
        <f>'PK1'!BH15</f>
        <v>12</v>
      </c>
      <c r="AG13" s="166">
        <f>'PK1'!BW15</f>
        <v>37.9375</v>
      </c>
      <c r="AH13" s="166">
        <f>'PK1'!BX15</f>
        <v>13.5</v>
      </c>
      <c r="AI13" s="166">
        <f>'PK1'!BY15</f>
        <v>0</v>
      </c>
      <c r="AJ13" s="166">
        <f>'PK1'!BV15</f>
        <v>0</v>
      </c>
      <c r="AK13" s="166">
        <f>'PK1'!BZ15</f>
        <v>102</v>
      </c>
      <c r="AL13" s="166">
        <f>'PK1'!CA15</f>
        <v>0</v>
      </c>
      <c r="AM13" s="166">
        <f>'PK1'!CB15</f>
        <v>5.83</v>
      </c>
      <c r="AN13" s="166">
        <f>'PK1'!CC15</f>
        <v>1</v>
      </c>
      <c r="AO13" s="166">
        <f>'PK1'!CD15</f>
        <v>192.61</v>
      </c>
      <c r="AP13" s="161">
        <f>'PK1'!CE15</f>
        <v>192</v>
      </c>
      <c r="AQ13" s="167">
        <f>'PK1'!CF15</f>
        <v>2400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257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'PK1'!A16</f>
        <v>5</v>
      </c>
      <c r="B16" s="161" t="str">
        <f>'PK1'!B16</f>
        <v>ID1562</v>
      </c>
      <c r="C16" s="187" t="str">
        <f>'PK1'!D16</f>
        <v>ជិន ស្រីអូន</v>
      </c>
      <c r="D16" s="162">
        <f>'PK1'!H16</f>
        <v>44958</v>
      </c>
      <c r="E16" s="163">
        <f>'PK1'!I16</f>
        <v>204</v>
      </c>
      <c r="F16" s="163">
        <f>'PK1'!J16</f>
        <v>26</v>
      </c>
      <c r="G16" s="161">
        <f>'PK1'!K16</f>
        <v>2</v>
      </c>
      <c r="H16" s="161">
        <f>'PK1'!L16</f>
        <v>0</v>
      </c>
      <c r="I16" s="161">
        <f>'PK1'!M16</f>
        <v>0</v>
      </c>
      <c r="J16" s="161">
        <f>'PK1'!N16</f>
        <v>23.5</v>
      </c>
      <c r="K16" s="161">
        <f>'PK1'!P16</f>
        <v>0</v>
      </c>
      <c r="L16" s="161">
        <f>'PK1'!Q16</f>
        <v>0</v>
      </c>
      <c r="M16" s="161">
        <f>'PK1'!R16</f>
        <v>0.5</v>
      </c>
      <c r="N16" s="161">
        <f>'PK1'!S16</f>
        <v>0</v>
      </c>
      <c r="O16" s="164">
        <f>'PK1'!T16</f>
        <v>0</v>
      </c>
      <c r="P16" s="164">
        <f>'PK1'!U16</f>
        <v>0</v>
      </c>
      <c r="Q16" s="165">
        <f>'PK1'!W16</f>
        <v>0</v>
      </c>
      <c r="R16" s="165">
        <f>'PK1'!X16</f>
        <v>0</v>
      </c>
      <c r="S16" s="165">
        <f>'PK1'!AB16</f>
        <v>0</v>
      </c>
      <c r="T16" s="165">
        <f>'PK1'!AC16</f>
        <v>0</v>
      </c>
      <c r="U16" s="165">
        <f>'PK1'!AD16</f>
        <v>0</v>
      </c>
      <c r="V16" s="165">
        <f>'PK1'!AE16</f>
        <v>3.9230769230769229</v>
      </c>
      <c r="W16" s="165">
        <f>'PK1'!AF16</f>
        <v>0</v>
      </c>
      <c r="X16" s="165">
        <f>'PK1'!AG16</f>
        <v>184.38461538461539</v>
      </c>
      <c r="Y16" s="165">
        <f>'PK1'!AH16</f>
        <v>188.30769230769232</v>
      </c>
      <c r="Z16" s="165"/>
      <c r="AA16" s="165"/>
      <c r="AB16" s="165">
        <f>'PK1'!AL16</f>
        <v>10</v>
      </c>
      <c r="AC16" s="165">
        <f>'PK1'!AR16</f>
        <v>13.557692307692307</v>
      </c>
      <c r="AD16" s="165">
        <f>'PK1'!AX16</f>
        <v>211.86538461538464</v>
      </c>
      <c r="AE16" s="163">
        <f>'PK1'!BE16</f>
        <v>6</v>
      </c>
      <c r="AF16" s="166">
        <f>'PK1'!BH16</f>
        <v>0</v>
      </c>
      <c r="AG16" s="166">
        <f>'PK1'!BW16</f>
        <v>0</v>
      </c>
      <c r="AH16" s="166">
        <f>'PK1'!BX16</f>
        <v>12.25</v>
      </c>
      <c r="AI16" s="166">
        <f>'PK1'!BY16</f>
        <v>0</v>
      </c>
      <c r="AJ16" s="166">
        <f>'PK1'!BV16</f>
        <v>0</v>
      </c>
      <c r="AK16" s="166">
        <f>'PK1'!BZ16</f>
        <v>102</v>
      </c>
      <c r="AL16" s="166">
        <f>'PK1'!CA16</f>
        <v>0</v>
      </c>
      <c r="AM16" s="166">
        <f>'PK1'!CB16</f>
        <v>4.5999999999999996</v>
      </c>
      <c r="AN16" s="166">
        <f>'PK1'!CC16</f>
        <v>1</v>
      </c>
      <c r="AO16" s="166">
        <f>'PK1'!CD16</f>
        <v>122.52</v>
      </c>
      <c r="AP16" s="161">
        <f>'PK1'!CE16</f>
        <v>122</v>
      </c>
      <c r="AQ16" s="167">
        <f>'PK1'!CF16</f>
        <v>2100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257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'PK1'!A17</f>
        <v>6</v>
      </c>
      <c r="B19" s="161" t="str">
        <f>'PK1'!B17</f>
        <v>ID1682</v>
      </c>
      <c r="C19" s="187" t="str">
        <f>'PK1'!D17</f>
        <v>នួក ស្រីនិច</v>
      </c>
      <c r="D19" s="162">
        <f>'PK1'!H17</f>
        <v>45120</v>
      </c>
      <c r="E19" s="163">
        <f>'PK1'!I17</f>
        <v>204</v>
      </c>
      <c r="F19" s="163">
        <f>'PK1'!J17</f>
        <v>26</v>
      </c>
      <c r="G19" s="161">
        <f>'PK1'!K17</f>
        <v>0</v>
      </c>
      <c r="H19" s="161">
        <f>'PK1'!L17</f>
        <v>0</v>
      </c>
      <c r="I19" s="161">
        <f>'PK1'!M17</f>
        <v>0</v>
      </c>
      <c r="J19" s="161">
        <f>'PK1'!N17</f>
        <v>26</v>
      </c>
      <c r="K19" s="161">
        <f>'PK1'!P17</f>
        <v>0</v>
      </c>
      <c r="L19" s="161">
        <f>'PK1'!Q17</f>
        <v>0</v>
      </c>
      <c r="M19" s="161">
        <f>'PK1'!R17</f>
        <v>0</v>
      </c>
      <c r="N19" s="161">
        <f>'PK1'!S17</f>
        <v>0</v>
      </c>
      <c r="O19" s="164">
        <f>'PK1'!T17</f>
        <v>0</v>
      </c>
      <c r="P19" s="164">
        <f>'PK1'!U17</f>
        <v>0</v>
      </c>
      <c r="Q19" s="165">
        <f>'PK1'!W17</f>
        <v>0</v>
      </c>
      <c r="R19" s="165">
        <f>'PK1'!X17</f>
        <v>0</v>
      </c>
      <c r="S19" s="165">
        <f>'PK1'!AB17</f>
        <v>0</v>
      </c>
      <c r="T19" s="165">
        <f>'PK1'!AC17</f>
        <v>0</v>
      </c>
      <c r="U19" s="165">
        <f>'PK1'!AD17</f>
        <v>0</v>
      </c>
      <c r="V19" s="165">
        <f>'PK1'!AE17</f>
        <v>0</v>
      </c>
      <c r="W19" s="165">
        <f>'PK1'!AF17</f>
        <v>0</v>
      </c>
      <c r="X19" s="165">
        <f>'PK1'!AG17</f>
        <v>204</v>
      </c>
      <c r="Y19" s="165">
        <f>'PK1'!AH17</f>
        <v>204</v>
      </c>
      <c r="Z19" s="165"/>
      <c r="AA19" s="165"/>
      <c r="AB19" s="165">
        <f>'PK1'!AL17</f>
        <v>10</v>
      </c>
      <c r="AC19" s="165">
        <f>'PK1'!AR17</f>
        <v>14.999999999999998</v>
      </c>
      <c r="AD19" s="165">
        <f>'PK1'!AX17</f>
        <v>229</v>
      </c>
      <c r="AE19" s="163">
        <f>'PK1'!BE17</f>
        <v>6</v>
      </c>
      <c r="AF19" s="166">
        <f>'PK1'!BH17</f>
        <v>0</v>
      </c>
      <c r="AG19" s="166">
        <f>'PK1'!BW17</f>
        <v>0</v>
      </c>
      <c r="AH19" s="166">
        <f>'PK1'!BX17</f>
        <v>13.5</v>
      </c>
      <c r="AI19" s="166">
        <f>'PK1'!BY17</f>
        <v>0</v>
      </c>
      <c r="AJ19" s="166">
        <f>'PK1'!BV17</f>
        <v>0</v>
      </c>
      <c r="AK19" s="166">
        <f>'PK1'!BZ17</f>
        <v>102</v>
      </c>
      <c r="AL19" s="166">
        <f>'PK1'!CA17</f>
        <v>0</v>
      </c>
      <c r="AM19" s="166">
        <f>'PK1'!CB17</f>
        <v>4.97</v>
      </c>
      <c r="AN19" s="166">
        <f>'PK1'!CC17</f>
        <v>1</v>
      </c>
      <c r="AO19" s="166">
        <f>'PK1'!CD17</f>
        <v>140.53</v>
      </c>
      <c r="AP19" s="161">
        <f>'PK1'!CE17</f>
        <v>140</v>
      </c>
      <c r="AQ19" s="167">
        <f>'PK1'!CF17</f>
        <v>2100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257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'PK1'!A18</f>
        <v>7</v>
      </c>
      <c r="B22" s="161" t="str">
        <f>'PK1'!B18</f>
        <v>ID1714</v>
      </c>
      <c r="C22" s="187" t="str">
        <f>'PK1'!D18</f>
        <v>ហ៊ត់ ផល្លីន</v>
      </c>
      <c r="D22" s="162">
        <f>'PK1'!H18</f>
        <v>45154</v>
      </c>
      <c r="E22" s="163">
        <f>'PK1'!I18</f>
        <v>204</v>
      </c>
      <c r="F22" s="163">
        <f>'PK1'!J18</f>
        <v>26</v>
      </c>
      <c r="G22" s="161">
        <f>'PK1'!K18</f>
        <v>0.5</v>
      </c>
      <c r="H22" s="161">
        <f>'PK1'!L18</f>
        <v>0</v>
      </c>
      <c r="I22" s="161">
        <f>'PK1'!M18</f>
        <v>0</v>
      </c>
      <c r="J22" s="161">
        <f>'PK1'!N18</f>
        <v>25.5</v>
      </c>
      <c r="K22" s="161">
        <f>'PK1'!P18</f>
        <v>0</v>
      </c>
      <c r="L22" s="161">
        <f>'PK1'!Q18</f>
        <v>0</v>
      </c>
      <c r="M22" s="161">
        <f>'PK1'!R18</f>
        <v>0</v>
      </c>
      <c r="N22" s="161">
        <f>'PK1'!S18</f>
        <v>0</v>
      </c>
      <c r="O22" s="164">
        <f>'PK1'!T18</f>
        <v>0</v>
      </c>
      <c r="P22" s="164">
        <f>'PK1'!U18</f>
        <v>0</v>
      </c>
      <c r="Q22" s="165">
        <f>'PK1'!W18</f>
        <v>0</v>
      </c>
      <c r="R22" s="165">
        <f>'PK1'!X18</f>
        <v>0</v>
      </c>
      <c r="S22" s="165">
        <f>'PK1'!AB18</f>
        <v>0</v>
      </c>
      <c r="T22" s="165">
        <f>'PK1'!AC18</f>
        <v>0</v>
      </c>
      <c r="U22" s="165">
        <f>'PK1'!AD18</f>
        <v>0</v>
      </c>
      <c r="V22" s="165">
        <f>'PK1'!AE18</f>
        <v>0</v>
      </c>
      <c r="W22" s="165">
        <f>'PK1'!AF18</f>
        <v>0</v>
      </c>
      <c r="X22" s="165">
        <f>'PK1'!AG18</f>
        <v>200.07692307692307</v>
      </c>
      <c r="Y22" s="165">
        <f>'PK1'!AH18</f>
        <v>200.07692307692307</v>
      </c>
      <c r="Z22" s="165"/>
      <c r="AA22" s="165"/>
      <c r="AB22" s="165">
        <f>'PK1'!AL18</f>
        <v>10</v>
      </c>
      <c r="AC22" s="165">
        <f>'PK1'!AR18</f>
        <v>14.71153846153846</v>
      </c>
      <c r="AD22" s="165">
        <f>'PK1'!AX18</f>
        <v>224.78846153846152</v>
      </c>
      <c r="AE22" s="163">
        <f>'PK1'!BE18</f>
        <v>3</v>
      </c>
      <c r="AF22" s="166">
        <f>'PK1'!BH18</f>
        <v>12</v>
      </c>
      <c r="AG22" s="166">
        <f>'PK1'!BW18</f>
        <v>37.311500000000002</v>
      </c>
      <c r="AH22" s="166">
        <f>'PK1'!BX18</f>
        <v>13.25</v>
      </c>
      <c r="AI22" s="166">
        <f>'PK1'!BY18</f>
        <v>0</v>
      </c>
      <c r="AJ22" s="166">
        <f>'PK1'!BV18</f>
        <v>0</v>
      </c>
      <c r="AK22" s="166">
        <f>'PK1'!BZ18</f>
        <v>98.08</v>
      </c>
      <c r="AL22" s="166">
        <f>'PK1'!CA18</f>
        <v>0</v>
      </c>
      <c r="AM22" s="166">
        <f>'PK1'!CB18</f>
        <v>5.8</v>
      </c>
      <c r="AN22" s="166">
        <f>'PK1'!CC18</f>
        <v>1</v>
      </c>
      <c r="AO22" s="166">
        <f>'PK1'!CD18</f>
        <v>185.47</v>
      </c>
      <c r="AP22" s="161">
        <f>'PK1'!CE18</f>
        <v>185</v>
      </c>
      <c r="AQ22" s="167">
        <f>'PK1'!CF18</f>
        <v>1900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257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'PK1'!A19</f>
        <v>8</v>
      </c>
      <c r="B25" s="161" t="str">
        <f>'PK1'!B19</f>
        <v>ID1786</v>
      </c>
      <c r="C25" s="187" t="str">
        <f>'PK1'!D19</f>
        <v>អុល ស្រីនីត</v>
      </c>
      <c r="D25" s="162">
        <f>'PK1'!H19</f>
        <v>45323</v>
      </c>
      <c r="E25" s="163">
        <f>'PK1'!I19</f>
        <v>204</v>
      </c>
      <c r="F25" s="163">
        <f>'PK1'!J19</f>
        <v>26</v>
      </c>
      <c r="G25" s="161">
        <f>'PK1'!K19</f>
        <v>3</v>
      </c>
      <c r="H25" s="161">
        <f>'PK1'!L19</f>
        <v>0</v>
      </c>
      <c r="I25" s="161">
        <f>'PK1'!M19</f>
        <v>0</v>
      </c>
      <c r="J25" s="161">
        <f>'PK1'!N19</f>
        <v>22</v>
      </c>
      <c r="K25" s="161">
        <f>'PK1'!P19</f>
        <v>0</v>
      </c>
      <c r="L25" s="161">
        <f>'PK1'!Q19</f>
        <v>0</v>
      </c>
      <c r="M25" s="161">
        <f>'PK1'!R19</f>
        <v>1</v>
      </c>
      <c r="N25" s="161">
        <f>'PK1'!S19</f>
        <v>0</v>
      </c>
      <c r="O25" s="164">
        <f>'PK1'!T19</f>
        <v>0</v>
      </c>
      <c r="P25" s="164">
        <f>'PK1'!U19</f>
        <v>0</v>
      </c>
      <c r="Q25" s="165">
        <f>'PK1'!W19</f>
        <v>0</v>
      </c>
      <c r="R25" s="165">
        <f>'PK1'!X19</f>
        <v>0</v>
      </c>
      <c r="S25" s="165">
        <f>'PK1'!AB19</f>
        <v>0</v>
      </c>
      <c r="T25" s="165">
        <f>'PK1'!AC19</f>
        <v>0</v>
      </c>
      <c r="U25" s="165">
        <f>'PK1'!AD19</f>
        <v>0</v>
      </c>
      <c r="V25" s="165">
        <f>'PK1'!AE19</f>
        <v>7.8461538461538458</v>
      </c>
      <c r="W25" s="165">
        <f>'PK1'!AF19</f>
        <v>0</v>
      </c>
      <c r="X25" s="165">
        <f>'PK1'!AG19</f>
        <v>172.61538461538461</v>
      </c>
      <c r="Y25" s="165">
        <f>'PK1'!AH19</f>
        <v>180.46153846153845</v>
      </c>
      <c r="Z25" s="165"/>
      <c r="AA25" s="165"/>
      <c r="AB25" s="165">
        <f>'PK1'!AL19</f>
        <v>10</v>
      </c>
      <c r="AC25" s="165">
        <f>'PK1'!AR19</f>
        <v>12.692307692307692</v>
      </c>
      <c r="AD25" s="165">
        <f>'PK1'!AX19</f>
        <v>203.15384615384613</v>
      </c>
      <c r="AE25" s="163">
        <f>'PK1'!BE19</f>
        <v>0</v>
      </c>
      <c r="AF25" s="166">
        <f>'PK1'!BH19</f>
        <v>12</v>
      </c>
      <c r="AG25" s="166">
        <f>'PK1'!BW19</f>
        <v>0</v>
      </c>
      <c r="AH25" s="166">
        <f>'PK1'!BX19</f>
        <v>11.5</v>
      </c>
      <c r="AI25" s="166">
        <f>'PK1'!BY19</f>
        <v>0</v>
      </c>
      <c r="AJ25" s="166">
        <f>'PK1'!BV19</f>
        <v>0</v>
      </c>
      <c r="AK25" s="166">
        <f>'PK1'!BZ19</f>
        <v>86.31</v>
      </c>
      <c r="AL25" s="166">
        <f>'PK1'!CA19</f>
        <v>0</v>
      </c>
      <c r="AM25" s="166">
        <f>'PK1'!CB19</f>
        <v>4.53</v>
      </c>
      <c r="AN25" s="166">
        <f>'PK1'!CC19</f>
        <v>1</v>
      </c>
      <c r="AO25" s="166">
        <f>'PK1'!CD19</f>
        <v>134.81</v>
      </c>
      <c r="AP25" s="161">
        <f>'PK1'!CE19</f>
        <v>134</v>
      </c>
      <c r="AQ25" s="167">
        <f>'PK1'!CF19</f>
        <v>3200</v>
      </c>
    </row>
  </sheetData>
  <mergeCells count="313"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5:B5"/>
    <mergeCell ref="C5:C6"/>
    <mergeCell ref="D5:D6"/>
    <mergeCell ref="E5:E6"/>
    <mergeCell ref="F5:F6"/>
    <mergeCell ref="G5:G6"/>
    <mergeCell ref="AA2:AA3"/>
    <mergeCell ref="AB2:AB3"/>
    <mergeCell ref="AC2:AC3"/>
    <mergeCell ref="X5:X6"/>
    <mergeCell ref="Y5:Y6"/>
    <mergeCell ref="Z5:Z6"/>
    <mergeCell ref="AA5:AA6"/>
    <mergeCell ref="N5:N6"/>
    <mergeCell ref="O5:P5"/>
    <mergeCell ref="Q5:R5"/>
    <mergeCell ref="S5:S6"/>
    <mergeCell ref="K2:K3"/>
    <mergeCell ref="L2:L3"/>
    <mergeCell ref="M2:M3"/>
    <mergeCell ref="N2:N3"/>
    <mergeCell ref="O2:P2"/>
    <mergeCell ref="Q2:R2"/>
    <mergeCell ref="U8:U9"/>
    <mergeCell ref="V8:V9"/>
    <mergeCell ref="I8:I9"/>
    <mergeCell ref="J8:J9"/>
    <mergeCell ref="K8:K9"/>
    <mergeCell ref="L8:L9"/>
    <mergeCell ref="M8:M9"/>
    <mergeCell ref="N8:N9"/>
    <mergeCell ref="O8:P8"/>
    <mergeCell ref="Q8:R8"/>
    <mergeCell ref="S8:S9"/>
    <mergeCell ref="T8:T9"/>
    <mergeCell ref="T5:T6"/>
    <mergeCell ref="U5:U6"/>
    <mergeCell ref="S2:S3"/>
    <mergeCell ref="T2:T3"/>
    <mergeCell ref="U2:U3"/>
    <mergeCell ref="V2:V3"/>
    <mergeCell ref="W2:W3"/>
    <mergeCell ref="X2:X3"/>
    <mergeCell ref="AN5:AN6"/>
    <mergeCell ref="AG2:AG3"/>
    <mergeCell ref="AH2:AH3"/>
    <mergeCell ref="AI2:AI3"/>
    <mergeCell ref="AJ2:AJ3"/>
    <mergeCell ref="Y2:Y3"/>
    <mergeCell ref="Z2:Z3"/>
    <mergeCell ref="AD2:AD3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N20:N21"/>
    <mergeCell ref="AN17:AN18"/>
    <mergeCell ref="Z20:Z21"/>
    <mergeCell ref="AA20:AA21"/>
    <mergeCell ref="AB20:AB21"/>
    <mergeCell ref="O20:P20"/>
    <mergeCell ref="Q20:R20"/>
    <mergeCell ref="S20:S21"/>
    <mergeCell ref="T20:T21"/>
    <mergeCell ref="X17:X18"/>
    <mergeCell ref="Y17:Y18"/>
    <mergeCell ref="Z17:Z18"/>
    <mergeCell ref="AA17:AA18"/>
    <mergeCell ref="N17:N18"/>
    <mergeCell ref="O17:P17"/>
    <mergeCell ref="Q17:R17"/>
    <mergeCell ref="S17:S18"/>
    <mergeCell ref="T17:T18"/>
    <mergeCell ref="U17:U18"/>
    <mergeCell ref="AE20:AE21"/>
    <mergeCell ref="AF20:AF21"/>
    <mergeCell ref="AG20:AG21"/>
    <mergeCell ref="AH20:AH21"/>
    <mergeCell ref="W20:W21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U20:U21"/>
    <mergeCell ref="V20:V21"/>
    <mergeCell ref="I20:I21"/>
    <mergeCell ref="J20:J21"/>
    <mergeCell ref="K20:K21"/>
    <mergeCell ref="L20:L21"/>
    <mergeCell ref="M20:M21"/>
    <mergeCell ref="X20:X21"/>
    <mergeCell ref="Y20:Y21"/>
    <mergeCell ref="AO17:AO18"/>
    <mergeCell ref="AP17:AQ17"/>
    <mergeCell ref="AJ17:AJ18"/>
    <mergeCell ref="AK17:AK18"/>
    <mergeCell ref="AL17:AL18"/>
    <mergeCell ref="AM17:AM18"/>
    <mergeCell ref="AO20:AO21"/>
    <mergeCell ref="AC23:AC24"/>
    <mergeCell ref="Q23:R23"/>
    <mergeCell ref="S23:S24"/>
    <mergeCell ref="T23:T24"/>
    <mergeCell ref="U23:U24"/>
    <mergeCell ref="V23:V24"/>
    <mergeCell ref="W23:W24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J23:J24"/>
    <mergeCell ref="K23:K24"/>
    <mergeCell ref="L23:L24"/>
    <mergeCell ref="M23:M24"/>
    <mergeCell ref="N23:N24"/>
    <mergeCell ref="O23:P23"/>
    <mergeCell ref="AP23:AQ23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X23:X24"/>
    <mergeCell ref="Y23:Y24"/>
    <mergeCell ref="Z23:Z24"/>
    <mergeCell ref="AA23:AA24"/>
    <mergeCell ref="AB23:AB24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9"/>
  <sheetViews>
    <sheetView view="pageBreakPreview" topLeftCell="A39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.25" style="61" customWidth="1"/>
    <col min="4" max="4" width="10.87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258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258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'PK2'!A12</f>
        <v>1</v>
      </c>
      <c r="B4" s="161" t="str">
        <f>'PK2'!B12</f>
        <v>ID1243</v>
      </c>
      <c r="C4" s="187" t="str">
        <f>'PK2'!D12</f>
        <v>ឃឹម ស្រីហុំ</v>
      </c>
      <c r="D4" s="162">
        <f>'PK2'!H12</f>
        <v>44683</v>
      </c>
      <c r="E4" s="163">
        <f>'PK2'!I12</f>
        <v>204</v>
      </c>
      <c r="F4" s="163">
        <f>'PK2'!J12</f>
        <v>26</v>
      </c>
      <c r="G4" s="161">
        <f>'PK2'!K12</f>
        <v>1</v>
      </c>
      <c r="H4" s="161">
        <f>'PK2'!L12</f>
        <v>0</v>
      </c>
      <c r="I4" s="161">
        <f>'PK2'!M12</f>
        <v>0</v>
      </c>
      <c r="J4" s="161">
        <f>'PK2'!N12</f>
        <v>25</v>
      </c>
      <c r="K4" s="161">
        <f>'PK2'!P12</f>
        <v>0</v>
      </c>
      <c r="L4" s="161">
        <f>'PK2'!Q12</f>
        <v>0</v>
      </c>
      <c r="M4" s="161">
        <f>'PK2'!R12</f>
        <v>0</v>
      </c>
      <c r="N4" s="161">
        <f>'PK2'!S12</f>
        <v>0</v>
      </c>
      <c r="O4" s="164">
        <f>'PK2'!T12</f>
        <v>0</v>
      </c>
      <c r="P4" s="164">
        <f>'PK2'!U12</f>
        <v>0</v>
      </c>
      <c r="Q4" s="165">
        <f>'PK2'!W12</f>
        <v>0</v>
      </c>
      <c r="R4" s="165">
        <f>'PK2'!X12</f>
        <v>0</v>
      </c>
      <c r="S4" s="165">
        <f>'PK2'!AB12</f>
        <v>0</v>
      </c>
      <c r="T4" s="165">
        <f>'PK2'!AC12</f>
        <v>0</v>
      </c>
      <c r="U4" s="165">
        <f>'PK2'!AD12</f>
        <v>0</v>
      </c>
      <c r="V4" s="165">
        <f>'PK2'!AE12</f>
        <v>0</v>
      </c>
      <c r="W4" s="165">
        <f>'PK2'!AF12</f>
        <v>0</v>
      </c>
      <c r="X4" s="165">
        <f>'PK2'!AG12</f>
        <v>196.15384615384613</v>
      </c>
      <c r="Y4" s="165">
        <f>'PK2'!AH12</f>
        <v>196.15384615384613</v>
      </c>
      <c r="Z4" s="165"/>
      <c r="AA4" s="165"/>
      <c r="AB4" s="165">
        <f>'PK2'!AL12</f>
        <v>10</v>
      </c>
      <c r="AC4" s="165">
        <f>'PK2'!AR12</f>
        <v>14.423076923076922</v>
      </c>
      <c r="AD4" s="165">
        <f>'PK2'!AX12</f>
        <v>220.57692307692307</v>
      </c>
      <c r="AE4" s="163">
        <f>'PK2'!BE12</f>
        <v>12</v>
      </c>
      <c r="AF4" s="166">
        <f>'PK2'!BH12</f>
        <v>0</v>
      </c>
      <c r="AG4" s="166">
        <f>'PK2'!BW12</f>
        <v>36.04</v>
      </c>
      <c r="AH4" s="166">
        <f>'PK2'!BX12</f>
        <v>13</v>
      </c>
      <c r="AI4" s="166">
        <f>'PK2'!BY12</f>
        <v>0</v>
      </c>
      <c r="AJ4" s="166">
        <f>'PK2'!BV12</f>
        <v>0</v>
      </c>
      <c r="AK4" s="166">
        <f>'PK2'!BZ12</f>
        <v>98.08</v>
      </c>
      <c r="AL4" s="166">
        <f>'PK2'!CA12</f>
        <v>0</v>
      </c>
      <c r="AM4" s="166">
        <f>'PK2'!CB12</f>
        <v>5.63</v>
      </c>
      <c r="AN4" s="166">
        <f>'PK2'!CC12</f>
        <v>1</v>
      </c>
      <c r="AO4" s="166">
        <f>'PK2'!CD12</f>
        <v>176.91</v>
      </c>
      <c r="AP4" s="161">
        <f>'PK2'!CE12</f>
        <v>176</v>
      </c>
      <c r="AQ4" s="167">
        <f>'PK2'!CF12</f>
        <v>3600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258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'PK2'!A13</f>
        <v>2</v>
      </c>
      <c r="B7" s="161" t="str">
        <f>'PK2'!B13</f>
        <v>ID1374</v>
      </c>
      <c r="C7" s="187" t="str">
        <f>'PK2'!D13</f>
        <v>ដឿន ស្រីម៉ុម</v>
      </c>
      <c r="D7" s="162">
        <f>'PK2'!H13</f>
        <v>44774</v>
      </c>
      <c r="E7" s="163">
        <f>'PK2'!I13</f>
        <v>204</v>
      </c>
      <c r="F7" s="163">
        <f>'PK2'!J13</f>
        <v>26</v>
      </c>
      <c r="G7" s="161">
        <f>'PK2'!K13</f>
        <v>0.5</v>
      </c>
      <c r="H7" s="161">
        <f>'PK2'!L13</f>
        <v>0</v>
      </c>
      <c r="I7" s="161">
        <f>'PK2'!M13</f>
        <v>0</v>
      </c>
      <c r="J7" s="161">
        <f>'PK2'!N13</f>
        <v>22</v>
      </c>
      <c r="K7" s="161">
        <f>'PK2'!P13</f>
        <v>0</v>
      </c>
      <c r="L7" s="161">
        <f>'PK2'!Q13</f>
        <v>0</v>
      </c>
      <c r="M7" s="161">
        <f>'PK2'!R13</f>
        <v>3.5</v>
      </c>
      <c r="N7" s="161">
        <f>'PK2'!S13</f>
        <v>0</v>
      </c>
      <c r="O7" s="164">
        <f>'PK2'!T13</f>
        <v>0</v>
      </c>
      <c r="P7" s="164">
        <f>'PK2'!U13</f>
        <v>0</v>
      </c>
      <c r="Q7" s="165">
        <f>'PK2'!W13</f>
        <v>0</v>
      </c>
      <c r="R7" s="165">
        <f>'PK2'!X13</f>
        <v>0</v>
      </c>
      <c r="S7" s="165">
        <f>'PK2'!AB13</f>
        <v>0</v>
      </c>
      <c r="T7" s="165">
        <f>'PK2'!AC13</f>
        <v>0</v>
      </c>
      <c r="U7" s="165">
        <f>'PK2'!AD13</f>
        <v>0</v>
      </c>
      <c r="V7" s="165">
        <f>'PK2'!AE13</f>
        <v>27.46153846153846</v>
      </c>
      <c r="W7" s="165">
        <f>'PK2'!AF13</f>
        <v>0</v>
      </c>
      <c r="X7" s="165">
        <f>'PK2'!AG13</f>
        <v>172.61538461538461</v>
      </c>
      <c r="Y7" s="165">
        <f>'PK2'!AH13</f>
        <v>200.07692307692307</v>
      </c>
      <c r="Z7" s="165"/>
      <c r="AA7" s="165"/>
      <c r="AB7" s="165">
        <f>'PK2'!AL13</f>
        <v>10</v>
      </c>
      <c r="AC7" s="165">
        <f>'PK2'!AR13</f>
        <v>12.692307692307692</v>
      </c>
      <c r="AD7" s="165">
        <f>'PK2'!AX13</f>
        <v>222.76923076923075</v>
      </c>
      <c r="AE7" s="163">
        <f>'PK2'!BE13</f>
        <v>9</v>
      </c>
      <c r="AF7" s="166">
        <f>'PK2'!BH13</f>
        <v>0</v>
      </c>
      <c r="AG7" s="166">
        <f>'PK2'!BW13</f>
        <v>37.228000000000002</v>
      </c>
      <c r="AH7" s="166">
        <f>'PK2'!BX13</f>
        <v>11.5</v>
      </c>
      <c r="AI7" s="166">
        <f>'PK2'!BY13</f>
        <v>0</v>
      </c>
      <c r="AJ7" s="166">
        <f>'PK2'!BV13</f>
        <v>0</v>
      </c>
      <c r="AK7" s="166">
        <f>'PK2'!BZ13</f>
        <v>98.08</v>
      </c>
      <c r="AL7" s="166">
        <f>'PK2'!CA13</f>
        <v>0</v>
      </c>
      <c r="AM7" s="166">
        <f>'PK2'!CB13</f>
        <v>5.6</v>
      </c>
      <c r="AN7" s="166">
        <f>'PK2'!CC13</f>
        <v>1</v>
      </c>
      <c r="AO7" s="166">
        <f>'PK2'!CD13</f>
        <v>175.82</v>
      </c>
      <c r="AP7" s="161">
        <f>'PK2'!CE13</f>
        <v>175</v>
      </c>
      <c r="AQ7" s="167">
        <f>'PK2'!CF13</f>
        <v>3300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258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'PK2'!A14</f>
        <v>3</v>
      </c>
      <c r="B10" s="161" t="str">
        <f>'PK2'!B14</f>
        <v>ID1400</v>
      </c>
      <c r="C10" s="187" t="str">
        <f>'PK2'!D14</f>
        <v>ឆូយ ស្រីខួច</v>
      </c>
      <c r="D10" s="162">
        <f>'PK2'!H14</f>
        <v>44783</v>
      </c>
      <c r="E10" s="163">
        <f>'PK2'!I14</f>
        <v>204</v>
      </c>
      <c r="F10" s="163">
        <f>'PK2'!J14</f>
        <v>26</v>
      </c>
      <c r="G10" s="161">
        <f>'PK2'!K14</f>
        <v>0.5</v>
      </c>
      <c r="H10" s="161">
        <f>'PK2'!L14</f>
        <v>0</v>
      </c>
      <c r="I10" s="161">
        <f>'PK2'!M14</f>
        <v>0</v>
      </c>
      <c r="J10" s="161">
        <f>'PK2'!N14</f>
        <v>24.5</v>
      </c>
      <c r="K10" s="161">
        <f>'PK2'!P14</f>
        <v>0</v>
      </c>
      <c r="L10" s="161">
        <f>'PK2'!Q14</f>
        <v>0</v>
      </c>
      <c r="M10" s="161">
        <f>'PK2'!R14</f>
        <v>1</v>
      </c>
      <c r="N10" s="161">
        <f>'PK2'!S14</f>
        <v>0</v>
      </c>
      <c r="O10" s="164">
        <f>'PK2'!T14</f>
        <v>0</v>
      </c>
      <c r="P10" s="164">
        <f>'PK2'!U14</f>
        <v>0</v>
      </c>
      <c r="Q10" s="165">
        <f>'PK2'!W14</f>
        <v>0</v>
      </c>
      <c r="R10" s="165">
        <f>'PK2'!X14</f>
        <v>0</v>
      </c>
      <c r="S10" s="165">
        <f>'PK2'!AB14</f>
        <v>0</v>
      </c>
      <c r="T10" s="165">
        <f>'PK2'!AC14</f>
        <v>0</v>
      </c>
      <c r="U10" s="165">
        <f>'PK2'!AD14</f>
        <v>0</v>
      </c>
      <c r="V10" s="165">
        <f>'PK2'!AE14</f>
        <v>7.8461538461538458</v>
      </c>
      <c r="W10" s="165">
        <f>'PK2'!AF14</f>
        <v>0</v>
      </c>
      <c r="X10" s="165">
        <f>'PK2'!AG14</f>
        <v>192.23076923076923</v>
      </c>
      <c r="Y10" s="165">
        <f>'PK2'!AH14</f>
        <v>200.07692307692307</v>
      </c>
      <c r="Z10" s="165"/>
      <c r="AA10" s="165"/>
      <c r="AB10" s="165">
        <f>'PK2'!AL14</f>
        <v>10</v>
      </c>
      <c r="AC10" s="165">
        <f>'PK2'!AR14</f>
        <v>14.134615384615383</v>
      </c>
      <c r="AD10" s="165">
        <f>'PK2'!AX14</f>
        <v>224.21153846153845</v>
      </c>
      <c r="AE10" s="163">
        <f>'PK2'!BE14</f>
        <v>9</v>
      </c>
      <c r="AF10" s="166">
        <f>'PK2'!BH14</f>
        <v>0</v>
      </c>
      <c r="AG10" s="166">
        <f>'PK2'!BW14</f>
        <v>0</v>
      </c>
      <c r="AH10" s="166">
        <f>'PK2'!BX14</f>
        <v>12.75</v>
      </c>
      <c r="AI10" s="166">
        <f>'PK2'!BY14</f>
        <v>0</v>
      </c>
      <c r="AJ10" s="166">
        <f>'PK2'!BV14</f>
        <v>0</v>
      </c>
      <c r="AK10" s="166">
        <f>'PK2'!BZ14</f>
        <v>98.08</v>
      </c>
      <c r="AL10" s="166">
        <f>'PK2'!CA14</f>
        <v>0</v>
      </c>
      <c r="AM10" s="166">
        <f>'PK2'!CB14</f>
        <v>4.91</v>
      </c>
      <c r="AN10" s="166">
        <f>'PK2'!CC14</f>
        <v>1</v>
      </c>
      <c r="AO10" s="166">
        <f>'PK2'!CD14</f>
        <v>141.97</v>
      </c>
      <c r="AP10" s="161">
        <f>'PK2'!CE14</f>
        <v>141</v>
      </c>
      <c r="AQ10" s="167">
        <f>'PK2'!CF14</f>
        <v>3900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258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'PK2'!A15</f>
        <v>4</v>
      </c>
      <c r="B13" s="161" t="str">
        <f>'PK2'!B15</f>
        <v>ID1425</v>
      </c>
      <c r="C13" s="187" t="str">
        <f>'PK2'!D15</f>
        <v>គីម ចាន់ណា</v>
      </c>
      <c r="D13" s="162">
        <f>'PK2'!H15</f>
        <v>44789</v>
      </c>
      <c r="E13" s="163">
        <f>'PK2'!I15</f>
        <v>204</v>
      </c>
      <c r="F13" s="163">
        <f>'PK2'!J15</f>
        <v>26</v>
      </c>
      <c r="G13" s="161">
        <f>'PK2'!K15</f>
        <v>0.5</v>
      </c>
      <c r="H13" s="161">
        <f>'PK2'!L15</f>
        <v>0</v>
      </c>
      <c r="I13" s="161">
        <f>'PK2'!M15</f>
        <v>0</v>
      </c>
      <c r="J13" s="161">
        <f>'PK2'!N15</f>
        <v>24</v>
      </c>
      <c r="K13" s="161">
        <f>'PK2'!P15</f>
        <v>0</v>
      </c>
      <c r="L13" s="161">
        <f>'PK2'!Q15</f>
        <v>0</v>
      </c>
      <c r="M13" s="161">
        <f>'PK2'!R15</f>
        <v>1.5</v>
      </c>
      <c r="N13" s="161">
        <f>'PK2'!S15</f>
        <v>0</v>
      </c>
      <c r="O13" s="164">
        <f>'PK2'!T15</f>
        <v>0</v>
      </c>
      <c r="P13" s="164">
        <f>'PK2'!U15</f>
        <v>0</v>
      </c>
      <c r="Q13" s="165">
        <f>'PK2'!W15</f>
        <v>0</v>
      </c>
      <c r="R13" s="165">
        <f>'PK2'!X15</f>
        <v>0</v>
      </c>
      <c r="S13" s="165">
        <f>'PK2'!AB15</f>
        <v>0</v>
      </c>
      <c r="T13" s="165">
        <f>'PK2'!AC15</f>
        <v>0</v>
      </c>
      <c r="U13" s="165">
        <f>'PK2'!AD15</f>
        <v>0</v>
      </c>
      <c r="V13" s="165">
        <f>'PK2'!AE15</f>
        <v>11.769230769230768</v>
      </c>
      <c r="W13" s="165">
        <f>'PK2'!AF15</f>
        <v>0</v>
      </c>
      <c r="X13" s="165">
        <f>'PK2'!AG15</f>
        <v>188.30769230769229</v>
      </c>
      <c r="Y13" s="165">
        <f>'PK2'!AH15</f>
        <v>200.07692307692307</v>
      </c>
      <c r="Z13" s="165"/>
      <c r="AA13" s="165"/>
      <c r="AB13" s="165">
        <f>'PK2'!AL15</f>
        <v>10</v>
      </c>
      <c r="AC13" s="165">
        <f>'PK2'!AR15</f>
        <v>14.423076923076922</v>
      </c>
      <c r="AD13" s="165">
        <f>'PK2'!AX15</f>
        <v>224.5</v>
      </c>
      <c r="AE13" s="163">
        <f>'PK2'!BE15</f>
        <v>9</v>
      </c>
      <c r="AF13" s="166">
        <f>'PK2'!BH15</f>
        <v>12</v>
      </c>
      <c r="AG13" s="166">
        <f>'PK2'!BW15</f>
        <v>0</v>
      </c>
      <c r="AH13" s="166">
        <f>'PK2'!BX15</f>
        <v>12.5</v>
      </c>
      <c r="AI13" s="166">
        <f>'PK2'!BY15</f>
        <v>0</v>
      </c>
      <c r="AJ13" s="166">
        <f>'PK2'!BV15</f>
        <v>0</v>
      </c>
      <c r="AK13" s="166">
        <f>'PK2'!BZ15</f>
        <v>98.08</v>
      </c>
      <c r="AL13" s="166">
        <f>'PK2'!CA15</f>
        <v>0</v>
      </c>
      <c r="AM13" s="166">
        <f>'PK2'!CB15</f>
        <v>5.32</v>
      </c>
      <c r="AN13" s="166">
        <f>'PK2'!CC15</f>
        <v>1</v>
      </c>
      <c r="AO13" s="166">
        <f>'PK2'!CD15</f>
        <v>153.6</v>
      </c>
      <c r="AP13" s="161">
        <f>'PK2'!CE15</f>
        <v>153</v>
      </c>
      <c r="AQ13" s="167">
        <f>'PK2'!CF15</f>
        <v>2400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258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'PK2'!A16</f>
        <v>5</v>
      </c>
      <c r="B16" s="161" t="str">
        <f>'PK2'!B16</f>
        <v>ID1449</v>
      </c>
      <c r="C16" s="187" t="str">
        <f>'PK2'!D16</f>
        <v>ឌីន សុភាន់</v>
      </c>
      <c r="D16" s="162">
        <f>'PK2'!H16</f>
        <v>44805</v>
      </c>
      <c r="E16" s="163">
        <f>'PK2'!I16</f>
        <v>204</v>
      </c>
      <c r="F16" s="163">
        <f>'PK2'!J16</f>
        <v>26</v>
      </c>
      <c r="G16" s="161">
        <f>'PK2'!K16</f>
        <v>2</v>
      </c>
      <c r="H16" s="161">
        <f>'PK2'!L16</f>
        <v>0</v>
      </c>
      <c r="I16" s="161">
        <f>'PK2'!M16</f>
        <v>0</v>
      </c>
      <c r="J16" s="161">
        <f>'PK2'!N16</f>
        <v>24</v>
      </c>
      <c r="K16" s="161">
        <f>'PK2'!P16</f>
        <v>0</v>
      </c>
      <c r="L16" s="161">
        <f>'PK2'!Q16</f>
        <v>0</v>
      </c>
      <c r="M16" s="161">
        <f>'PK2'!R16</f>
        <v>0</v>
      </c>
      <c r="N16" s="161">
        <f>'PK2'!S16</f>
        <v>0</v>
      </c>
      <c r="O16" s="164">
        <f>'PK2'!T16</f>
        <v>0</v>
      </c>
      <c r="P16" s="164">
        <f>'PK2'!U16</f>
        <v>0</v>
      </c>
      <c r="Q16" s="165">
        <f>'PK2'!W16</f>
        <v>0</v>
      </c>
      <c r="R16" s="165">
        <f>'PK2'!X16</f>
        <v>0</v>
      </c>
      <c r="S16" s="165">
        <f>'PK2'!AB16</f>
        <v>0</v>
      </c>
      <c r="T16" s="165">
        <f>'PK2'!AC16</f>
        <v>0</v>
      </c>
      <c r="U16" s="165">
        <f>'PK2'!AD16</f>
        <v>0</v>
      </c>
      <c r="V16" s="165">
        <f>'PK2'!AE16</f>
        <v>0</v>
      </c>
      <c r="W16" s="165">
        <f>'PK2'!AF16</f>
        <v>0</v>
      </c>
      <c r="X16" s="165">
        <f>'PK2'!AG16</f>
        <v>188.30769230769229</v>
      </c>
      <c r="Y16" s="165">
        <f>'PK2'!AH16</f>
        <v>188.30769230769229</v>
      </c>
      <c r="Z16" s="165"/>
      <c r="AA16" s="165"/>
      <c r="AB16" s="165">
        <f>'PK2'!AL16</f>
        <v>10</v>
      </c>
      <c r="AC16" s="165">
        <f>'PK2'!AR16</f>
        <v>13.846153846153845</v>
      </c>
      <c r="AD16" s="165">
        <f>'PK2'!AX16</f>
        <v>212.15384615384613</v>
      </c>
      <c r="AE16" s="163">
        <f>'PK2'!BE16</f>
        <v>9</v>
      </c>
      <c r="AF16" s="166">
        <f>'PK2'!BH16</f>
        <v>0</v>
      </c>
      <c r="AG16" s="166">
        <f>'PK2'!BW16</f>
        <v>0</v>
      </c>
      <c r="AH16" s="166">
        <f>'PK2'!BX16</f>
        <v>12.5</v>
      </c>
      <c r="AI16" s="166">
        <f>'PK2'!BY16</f>
        <v>0</v>
      </c>
      <c r="AJ16" s="166">
        <f>'PK2'!BV16</f>
        <v>0</v>
      </c>
      <c r="AK16" s="166">
        <f>'PK2'!BZ16</f>
        <v>94.15</v>
      </c>
      <c r="AL16" s="166">
        <f>'PK2'!CA16</f>
        <v>0</v>
      </c>
      <c r="AM16" s="166">
        <f>'PK2'!CB16</f>
        <v>4.83</v>
      </c>
      <c r="AN16" s="166">
        <f>'PK2'!CC16</f>
        <v>1</v>
      </c>
      <c r="AO16" s="166">
        <f>'PK2'!CD16</f>
        <v>133.66999999999999</v>
      </c>
      <c r="AP16" s="161">
        <f>'PK2'!CE16</f>
        <v>133</v>
      </c>
      <c r="AQ16" s="167">
        <f>'PK2'!CF16</f>
        <v>2700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258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'PK2'!A17</f>
        <v>6</v>
      </c>
      <c r="B19" s="161" t="str">
        <f>'PK2'!B17</f>
        <v>ID1467</v>
      </c>
      <c r="C19" s="187" t="str">
        <f>'PK2'!D17</f>
        <v>វ៉ិត រដ្ឋសទ្ធា</v>
      </c>
      <c r="D19" s="162">
        <f>'PK2'!H17</f>
        <v>44837</v>
      </c>
      <c r="E19" s="163">
        <f>'PK2'!I17</f>
        <v>204</v>
      </c>
      <c r="F19" s="163">
        <f>'PK2'!J17</f>
        <v>26</v>
      </c>
      <c r="G19" s="161">
        <f>'PK2'!K17</f>
        <v>1.5</v>
      </c>
      <c r="H19" s="161">
        <f>'PK2'!L17</f>
        <v>0</v>
      </c>
      <c r="I19" s="161">
        <f>'PK2'!M17</f>
        <v>0</v>
      </c>
      <c r="J19" s="161">
        <f>'PK2'!N17</f>
        <v>22.5</v>
      </c>
      <c r="K19" s="161">
        <f>'PK2'!P17</f>
        <v>0</v>
      </c>
      <c r="L19" s="161">
        <f>'PK2'!Q17</f>
        <v>0</v>
      </c>
      <c r="M19" s="161">
        <f>'PK2'!R17</f>
        <v>2</v>
      </c>
      <c r="N19" s="161">
        <f>'PK2'!S17</f>
        <v>0</v>
      </c>
      <c r="O19" s="164">
        <f>'PK2'!T17</f>
        <v>0</v>
      </c>
      <c r="P19" s="164">
        <f>'PK2'!U17</f>
        <v>0</v>
      </c>
      <c r="Q19" s="165">
        <f>'PK2'!W17</f>
        <v>0</v>
      </c>
      <c r="R19" s="165">
        <f>'PK2'!X17</f>
        <v>0</v>
      </c>
      <c r="S19" s="165">
        <f>'PK2'!AB17</f>
        <v>0</v>
      </c>
      <c r="T19" s="165">
        <f>'PK2'!AC17</f>
        <v>0</v>
      </c>
      <c r="U19" s="165">
        <f>'PK2'!AD17</f>
        <v>0</v>
      </c>
      <c r="V19" s="165">
        <f>'PK2'!AE17</f>
        <v>15.692307692307692</v>
      </c>
      <c r="W19" s="165">
        <f>'PK2'!AF17</f>
        <v>0</v>
      </c>
      <c r="X19" s="165">
        <f>'PK2'!AG17</f>
        <v>176.53846153846152</v>
      </c>
      <c r="Y19" s="165">
        <f>'PK2'!AH17</f>
        <v>192.2307692307692</v>
      </c>
      <c r="Z19" s="165"/>
      <c r="AA19" s="165"/>
      <c r="AB19" s="165">
        <f>'PK2'!AL17</f>
        <v>10</v>
      </c>
      <c r="AC19" s="165">
        <f>'PK2'!AR17</f>
        <v>13.557692307692307</v>
      </c>
      <c r="AD19" s="165">
        <f>'PK2'!AX17</f>
        <v>215.78846153846149</v>
      </c>
      <c r="AE19" s="163">
        <f>'PK2'!BE17</f>
        <v>9</v>
      </c>
      <c r="AF19" s="166">
        <f>'PK2'!BH17</f>
        <v>0</v>
      </c>
      <c r="AG19" s="166">
        <f>'PK2'!BW17</f>
        <v>34.143500000000003</v>
      </c>
      <c r="AH19" s="166">
        <f>'PK2'!BX17</f>
        <v>11.75</v>
      </c>
      <c r="AI19" s="166">
        <f>'PK2'!BY17</f>
        <v>0</v>
      </c>
      <c r="AJ19" s="166">
        <f>'PK2'!BV17</f>
        <v>0</v>
      </c>
      <c r="AK19" s="166">
        <f>'PK2'!BZ17</f>
        <v>102</v>
      </c>
      <c r="AL19" s="166">
        <f>'PK2'!CA17</f>
        <v>0</v>
      </c>
      <c r="AM19" s="166">
        <f>'PK2'!CB17</f>
        <v>5.41</v>
      </c>
      <c r="AN19" s="166">
        <f>'PK2'!CC17</f>
        <v>1</v>
      </c>
      <c r="AO19" s="166">
        <f>'PK2'!CD17</f>
        <v>162.27000000000001</v>
      </c>
      <c r="AP19" s="161">
        <f>'PK2'!CE17</f>
        <v>162</v>
      </c>
      <c r="AQ19" s="167">
        <f>'PK2'!CF17</f>
        <v>1100</v>
      </c>
    </row>
    <row r="20" spans="1:43" s="158" customFormat="1" ht="23.25" customHeight="1">
      <c r="A20" s="333" t="e">
        <f>$AS$1</f>
        <v>#REF!</v>
      </c>
      <c r="B20" s="334"/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58</v>
      </c>
      <c r="AG20" s="331" t="s">
        <v>198</v>
      </c>
      <c r="AH20" s="331" t="s">
        <v>248</v>
      </c>
      <c r="AI20" s="331" t="s">
        <v>249</v>
      </c>
      <c r="AJ20" s="335" t="s">
        <v>152</v>
      </c>
      <c r="AK20" s="335" t="s">
        <v>245</v>
      </c>
      <c r="AL20" s="335" t="s">
        <v>199</v>
      </c>
      <c r="AM20" s="335" t="s">
        <v>160</v>
      </c>
      <c r="AN20" s="335" t="s">
        <v>25</v>
      </c>
      <c r="AO20" s="335" t="s">
        <v>79</v>
      </c>
      <c r="AP20" s="337" t="s">
        <v>130</v>
      </c>
      <c r="AQ20" s="338"/>
    </row>
    <row r="21" spans="1:43" s="158" customFormat="1" ht="36.75" customHeight="1">
      <c r="A21" s="214" t="s">
        <v>258</v>
      </c>
      <c r="B21" s="214" t="s">
        <v>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2"/>
      <c r="AH21" s="332"/>
      <c r="AI21" s="332"/>
      <c r="AJ21" s="336"/>
      <c r="AK21" s="336"/>
      <c r="AL21" s="336"/>
      <c r="AM21" s="336"/>
      <c r="AN21" s="336"/>
      <c r="AO21" s="336"/>
      <c r="AP21" s="160" t="s">
        <v>128</v>
      </c>
      <c r="AQ21" s="160" t="s">
        <v>129</v>
      </c>
    </row>
    <row r="22" spans="1:43" ht="23.25" customHeight="1">
      <c r="A22" s="80">
        <f>'PK2'!A18</f>
        <v>7</v>
      </c>
      <c r="B22" s="161" t="str">
        <f>'PK2'!B18</f>
        <v>ID1584</v>
      </c>
      <c r="C22" s="187" t="str">
        <f>'PK2'!D18</f>
        <v>សុន សុខា</v>
      </c>
      <c r="D22" s="162">
        <f>'PK2'!H18</f>
        <v>44973</v>
      </c>
      <c r="E22" s="163">
        <f>'PK2'!I18</f>
        <v>204</v>
      </c>
      <c r="F22" s="163">
        <f>'PK2'!J18</f>
        <v>26</v>
      </c>
      <c r="G22" s="161">
        <f>'PK2'!K18</f>
        <v>0</v>
      </c>
      <c r="H22" s="161">
        <f>'PK2'!L18</f>
        <v>0</v>
      </c>
      <c r="I22" s="161">
        <f>'PK2'!M18</f>
        <v>0</v>
      </c>
      <c r="J22" s="161">
        <f>'PK2'!N18</f>
        <v>25</v>
      </c>
      <c r="K22" s="161">
        <f>'PK2'!P18</f>
        <v>0</v>
      </c>
      <c r="L22" s="161">
        <f>'PK2'!Q18</f>
        <v>0</v>
      </c>
      <c r="M22" s="161">
        <f>'PK2'!R18</f>
        <v>1</v>
      </c>
      <c r="N22" s="161">
        <f>'PK2'!S18</f>
        <v>0</v>
      </c>
      <c r="O22" s="164">
        <f>'PK2'!T18</f>
        <v>0</v>
      </c>
      <c r="P22" s="164">
        <f>'PK2'!U18</f>
        <v>0</v>
      </c>
      <c r="Q22" s="165">
        <f>'PK2'!W18</f>
        <v>0</v>
      </c>
      <c r="R22" s="165">
        <f>'PK2'!X18</f>
        <v>0</v>
      </c>
      <c r="S22" s="165">
        <f>'PK2'!AB18</f>
        <v>0</v>
      </c>
      <c r="T22" s="165">
        <f>'PK2'!AC18</f>
        <v>0</v>
      </c>
      <c r="U22" s="165">
        <f>'PK2'!AD18</f>
        <v>0</v>
      </c>
      <c r="V22" s="165">
        <f>'PK2'!AE18</f>
        <v>7.8461538461538458</v>
      </c>
      <c r="W22" s="165">
        <f>'PK2'!AF18</f>
        <v>0</v>
      </c>
      <c r="X22" s="165">
        <f>'PK2'!AG18</f>
        <v>196.15384615384613</v>
      </c>
      <c r="Y22" s="165">
        <f>'PK2'!AH18</f>
        <v>203.99999999999997</v>
      </c>
      <c r="Z22" s="165"/>
      <c r="AA22" s="165"/>
      <c r="AB22" s="165">
        <f>'PK2'!AL18</f>
        <v>10</v>
      </c>
      <c r="AC22" s="165">
        <f>'PK2'!AR18</f>
        <v>14.423076923076922</v>
      </c>
      <c r="AD22" s="165">
        <f>'PK2'!AX18</f>
        <v>228.42307692307691</v>
      </c>
      <c r="AE22" s="163">
        <f>'PK2'!BE18</f>
        <v>6</v>
      </c>
      <c r="AF22" s="166">
        <f>'PK2'!BH18</f>
        <v>0</v>
      </c>
      <c r="AG22" s="166">
        <f>'PK2'!BW18</f>
        <v>36.659500000000001</v>
      </c>
      <c r="AH22" s="166">
        <f>'PK2'!BX18</f>
        <v>13</v>
      </c>
      <c r="AI22" s="166">
        <f>'PK2'!BY18</f>
        <v>0</v>
      </c>
      <c r="AJ22" s="166">
        <f>'PK2'!BV18</f>
        <v>0</v>
      </c>
      <c r="AK22" s="166">
        <f>'PK2'!BZ18</f>
        <v>102</v>
      </c>
      <c r="AL22" s="166">
        <f>'PK2'!CA18</f>
        <v>0</v>
      </c>
      <c r="AM22" s="166">
        <f>'PK2'!CB18</f>
        <v>5.83</v>
      </c>
      <c r="AN22" s="166">
        <f>'PK2'!CC18</f>
        <v>1</v>
      </c>
      <c r="AO22" s="166">
        <f>'PK2'!CD18</f>
        <v>175.25</v>
      </c>
      <c r="AP22" s="161">
        <f>'PK2'!CE18</f>
        <v>175</v>
      </c>
      <c r="AQ22" s="167">
        <f>'PK2'!CF18</f>
        <v>1000</v>
      </c>
    </row>
    <row r="23" spans="1:43" s="158" customFormat="1" ht="23.25" customHeight="1">
      <c r="A23" s="333" t="e">
        <f>$AS$1</f>
        <v>#REF!</v>
      </c>
      <c r="B23" s="334"/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58</v>
      </c>
      <c r="AG23" s="331" t="s">
        <v>198</v>
      </c>
      <c r="AH23" s="331" t="s">
        <v>248</v>
      </c>
      <c r="AI23" s="331" t="s">
        <v>249</v>
      </c>
      <c r="AJ23" s="335" t="s">
        <v>152</v>
      </c>
      <c r="AK23" s="335" t="s">
        <v>245</v>
      </c>
      <c r="AL23" s="335" t="s">
        <v>199</v>
      </c>
      <c r="AM23" s="335" t="s">
        <v>160</v>
      </c>
      <c r="AN23" s="335" t="s">
        <v>25</v>
      </c>
      <c r="AO23" s="335" t="s">
        <v>79</v>
      </c>
      <c r="AP23" s="337" t="s">
        <v>130</v>
      </c>
      <c r="AQ23" s="338"/>
    </row>
    <row r="24" spans="1:43" s="158" customFormat="1" ht="36.75" customHeight="1">
      <c r="A24" s="214" t="s">
        <v>258</v>
      </c>
      <c r="B24" s="214" t="s">
        <v>14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2"/>
      <c r="AH24" s="332"/>
      <c r="AI24" s="332"/>
      <c r="AJ24" s="336"/>
      <c r="AK24" s="336"/>
      <c r="AL24" s="336"/>
      <c r="AM24" s="336"/>
      <c r="AN24" s="336"/>
      <c r="AO24" s="336"/>
      <c r="AP24" s="160" t="s">
        <v>128</v>
      </c>
      <c r="AQ24" s="160" t="s">
        <v>129</v>
      </c>
    </row>
    <row r="25" spans="1:43" ht="23.25" customHeight="1">
      <c r="A25" s="80">
        <f>'PK2'!A19</f>
        <v>8</v>
      </c>
      <c r="B25" s="161" t="str">
        <f>'PK2'!B19</f>
        <v>ID1596</v>
      </c>
      <c r="C25" s="187" t="str">
        <f>'PK2'!D19</f>
        <v>ជួន សុជាតិ</v>
      </c>
      <c r="D25" s="162">
        <f>'PK2'!H19</f>
        <v>45001</v>
      </c>
      <c r="E25" s="163">
        <f>'PK2'!I19</f>
        <v>204</v>
      </c>
      <c r="F25" s="163">
        <f>'PK2'!J19</f>
        <v>26</v>
      </c>
      <c r="G25" s="161">
        <f>'PK2'!K19</f>
        <v>0</v>
      </c>
      <c r="H25" s="161">
        <f>'PK2'!L19</f>
        <v>0</v>
      </c>
      <c r="I25" s="161">
        <f>'PK2'!M19</f>
        <v>0</v>
      </c>
      <c r="J25" s="161">
        <f>'PK2'!N19</f>
        <v>26</v>
      </c>
      <c r="K25" s="161">
        <f>'PK2'!P19</f>
        <v>0</v>
      </c>
      <c r="L25" s="161">
        <f>'PK2'!Q19</f>
        <v>0</v>
      </c>
      <c r="M25" s="161">
        <f>'PK2'!R19</f>
        <v>0</v>
      </c>
      <c r="N25" s="161">
        <f>'PK2'!S19</f>
        <v>0</v>
      </c>
      <c r="O25" s="164">
        <f>'PK2'!T19</f>
        <v>0</v>
      </c>
      <c r="P25" s="164">
        <f>'PK2'!U19</f>
        <v>0</v>
      </c>
      <c r="Q25" s="165">
        <f>'PK2'!W19</f>
        <v>0</v>
      </c>
      <c r="R25" s="165">
        <f>'PK2'!X19</f>
        <v>0</v>
      </c>
      <c r="S25" s="165">
        <f>'PK2'!AB19</f>
        <v>0</v>
      </c>
      <c r="T25" s="165">
        <f>'PK2'!AC19</f>
        <v>0</v>
      </c>
      <c r="U25" s="165">
        <f>'PK2'!AD19</f>
        <v>0</v>
      </c>
      <c r="V25" s="165">
        <f>'PK2'!AE19</f>
        <v>0</v>
      </c>
      <c r="W25" s="165">
        <f>'PK2'!AF19</f>
        <v>0</v>
      </c>
      <c r="X25" s="165">
        <f>'PK2'!AG19</f>
        <v>204</v>
      </c>
      <c r="Y25" s="165">
        <f>'PK2'!AH19</f>
        <v>204</v>
      </c>
      <c r="Z25" s="165"/>
      <c r="AA25" s="165"/>
      <c r="AB25" s="165">
        <f>'PK2'!AL19</f>
        <v>10</v>
      </c>
      <c r="AC25" s="165">
        <f>'PK2'!AR19</f>
        <v>14.999999999999998</v>
      </c>
      <c r="AD25" s="165">
        <f>'PK2'!AX19</f>
        <v>229</v>
      </c>
      <c r="AE25" s="163">
        <f>'PK2'!BE19</f>
        <v>6</v>
      </c>
      <c r="AF25" s="166">
        <f>'PK2'!BH19</f>
        <v>12</v>
      </c>
      <c r="AG25" s="166">
        <f>'PK2'!BW19</f>
        <v>0</v>
      </c>
      <c r="AH25" s="166">
        <f>'PK2'!BX19</f>
        <v>13.5</v>
      </c>
      <c r="AI25" s="166">
        <f>'PK2'!BY19</f>
        <v>0</v>
      </c>
      <c r="AJ25" s="166">
        <f>'PK2'!BV19</f>
        <v>0</v>
      </c>
      <c r="AK25" s="166">
        <f>'PK2'!BZ19</f>
        <v>102</v>
      </c>
      <c r="AL25" s="166">
        <f>'PK2'!CA19</f>
        <v>0</v>
      </c>
      <c r="AM25" s="166">
        <f>'PK2'!CB19</f>
        <v>5.37</v>
      </c>
      <c r="AN25" s="166">
        <f>'PK2'!CC19</f>
        <v>1</v>
      </c>
      <c r="AO25" s="166">
        <f>'PK2'!CD19</f>
        <v>152.13</v>
      </c>
      <c r="AP25" s="161">
        <f>'PK2'!CE19</f>
        <v>152</v>
      </c>
      <c r="AQ25" s="167">
        <f>'PK2'!CF19</f>
        <v>500</v>
      </c>
    </row>
    <row r="26" spans="1:43" s="158" customFormat="1" ht="23.25" customHeight="1">
      <c r="A26" s="333" t="e">
        <f>$AS$1</f>
        <v>#REF!</v>
      </c>
      <c r="B26" s="334"/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58</v>
      </c>
      <c r="AG26" s="331" t="s">
        <v>198</v>
      </c>
      <c r="AH26" s="331" t="s">
        <v>248</v>
      </c>
      <c r="AI26" s="331" t="s">
        <v>249</v>
      </c>
      <c r="AJ26" s="335" t="s">
        <v>152</v>
      </c>
      <c r="AK26" s="335" t="s">
        <v>245</v>
      </c>
      <c r="AL26" s="335" t="s">
        <v>199</v>
      </c>
      <c r="AM26" s="335" t="s">
        <v>160</v>
      </c>
      <c r="AN26" s="335" t="s">
        <v>25</v>
      </c>
      <c r="AO26" s="335" t="s">
        <v>79</v>
      </c>
      <c r="AP26" s="337" t="s">
        <v>130</v>
      </c>
      <c r="AQ26" s="338"/>
    </row>
    <row r="27" spans="1:43" s="158" customFormat="1" ht="36.75" customHeight="1">
      <c r="A27" s="214" t="s">
        <v>258</v>
      </c>
      <c r="B27" s="214" t="s">
        <v>14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2"/>
      <c r="AH27" s="332"/>
      <c r="AI27" s="332"/>
      <c r="AJ27" s="336"/>
      <c r="AK27" s="336"/>
      <c r="AL27" s="336"/>
      <c r="AM27" s="336"/>
      <c r="AN27" s="336"/>
      <c r="AO27" s="336"/>
      <c r="AP27" s="160" t="s">
        <v>128</v>
      </c>
      <c r="AQ27" s="160" t="s">
        <v>129</v>
      </c>
    </row>
    <row r="28" spans="1:43" ht="23.25" customHeight="1">
      <c r="A28" s="80">
        <f>'PK2'!A20</f>
        <v>9</v>
      </c>
      <c r="B28" s="161" t="str">
        <f>'PK2'!B20</f>
        <v>ID1652</v>
      </c>
      <c r="C28" s="187" t="str">
        <f>'PK2'!D20</f>
        <v>ស៊ឺន ស៊ីថូ</v>
      </c>
      <c r="D28" s="162">
        <f>'PK2'!H20</f>
        <v>45048</v>
      </c>
      <c r="E28" s="163">
        <f>'PK2'!I20</f>
        <v>204</v>
      </c>
      <c r="F28" s="163">
        <f>'PK2'!J20</f>
        <v>26</v>
      </c>
      <c r="G28" s="161">
        <f>'PK2'!K20</f>
        <v>0</v>
      </c>
      <c r="H28" s="161">
        <f>'PK2'!L20</f>
        <v>0</v>
      </c>
      <c r="I28" s="161">
        <f>'PK2'!M20</f>
        <v>0</v>
      </c>
      <c r="J28" s="161">
        <f>'PK2'!N20</f>
        <v>25</v>
      </c>
      <c r="K28" s="161">
        <f>'PK2'!P20</f>
        <v>0</v>
      </c>
      <c r="L28" s="161">
        <f>'PK2'!Q20</f>
        <v>0</v>
      </c>
      <c r="M28" s="161">
        <f>'PK2'!R20</f>
        <v>1</v>
      </c>
      <c r="N28" s="161">
        <f>'PK2'!S20</f>
        <v>0</v>
      </c>
      <c r="O28" s="164">
        <f>'PK2'!T20</f>
        <v>0</v>
      </c>
      <c r="P28" s="164">
        <f>'PK2'!U20</f>
        <v>0</v>
      </c>
      <c r="Q28" s="165">
        <f>'PK2'!W20</f>
        <v>0</v>
      </c>
      <c r="R28" s="165">
        <f>'PK2'!X20</f>
        <v>0</v>
      </c>
      <c r="S28" s="165">
        <f>'PK2'!AB20</f>
        <v>0</v>
      </c>
      <c r="T28" s="165">
        <f>'PK2'!AC20</f>
        <v>0</v>
      </c>
      <c r="U28" s="165">
        <f>'PK2'!AD20</f>
        <v>0</v>
      </c>
      <c r="V28" s="165">
        <f>'PK2'!AE20</f>
        <v>7.8461538461538458</v>
      </c>
      <c r="W28" s="165">
        <f>'PK2'!AF20</f>
        <v>0</v>
      </c>
      <c r="X28" s="165">
        <f>'PK2'!AG20</f>
        <v>196.15384615384613</v>
      </c>
      <c r="Y28" s="165">
        <f>'PK2'!AH20</f>
        <v>203.99999999999997</v>
      </c>
      <c r="Z28" s="165"/>
      <c r="AA28" s="165"/>
      <c r="AB28" s="165">
        <f>'PK2'!AL20</f>
        <v>10</v>
      </c>
      <c r="AC28" s="165">
        <f>'PK2'!AR20</f>
        <v>14.423076923076922</v>
      </c>
      <c r="AD28" s="165">
        <f>'PK2'!AX20</f>
        <v>228.42307692307691</v>
      </c>
      <c r="AE28" s="163">
        <f>'PK2'!BE20</f>
        <v>6</v>
      </c>
      <c r="AF28" s="166">
        <f>'PK2'!BH20</f>
        <v>0</v>
      </c>
      <c r="AG28" s="166">
        <f>'PK2'!BW20</f>
        <v>35.591000000000001</v>
      </c>
      <c r="AH28" s="166">
        <f>'PK2'!BX20</f>
        <v>13</v>
      </c>
      <c r="AI28" s="166">
        <f>'PK2'!BY20</f>
        <v>0</v>
      </c>
      <c r="AJ28" s="166">
        <f>'PK2'!BV20</f>
        <v>0</v>
      </c>
      <c r="AK28" s="166">
        <f>'PK2'!BZ20</f>
        <v>102</v>
      </c>
      <c r="AL28" s="166">
        <f>'PK2'!CA20</f>
        <v>0</v>
      </c>
      <c r="AM28" s="166">
        <f>'PK2'!CB20</f>
        <v>5.66</v>
      </c>
      <c r="AN28" s="166">
        <f>'PK2'!CC20</f>
        <v>1</v>
      </c>
      <c r="AO28" s="166">
        <f>'PK2'!CD20</f>
        <v>174.35</v>
      </c>
      <c r="AP28" s="161">
        <f>'PK2'!CE20</f>
        <v>174</v>
      </c>
      <c r="AQ28" s="167">
        <f>'PK2'!CF20</f>
        <v>1400</v>
      </c>
    </row>
    <row r="29" spans="1:43" s="158" customFormat="1" ht="23.25" customHeight="1">
      <c r="A29" s="333" t="e">
        <f>$AS$1</f>
        <v>#REF!</v>
      </c>
      <c r="B29" s="334"/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58</v>
      </c>
      <c r="AG29" s="331" t="s">
        <v>198</v>
      </c>
      <c r="AH29" s="331" t="s">
        <v>248</v>
      </c>
      <c r="AI29" s="331" t="s">
        <v>249</v>
      </c>
      <c r="AJ29" s="335" t="s">
        <v>152</v>
      </c>
      <c r="AK29" s="335" t="s">
        <v>245</v>
      </c>
      <c r="AL29" s="335" t="s">
        <v>199</v>
      </c>
      <c r="AM29" s="335" t="s">
        <v>160</v>
      </c>
      <c r="AN29" s="335" t="s">
        <v>25</v>
      </c>
      <c r="AO29" s="335" t="s">
        <v>79</v>
      </c>
      <c r="AP29" s="337" t="s">
        <v>130</v>
      </c>
      <c r="AQ29" s="338"/>
    </row>
    <row r="30" spans="1:43" s="158" customFormat="1" ht="36.75" customHeight="1">
      <c r="A30" s="214" t="s">
        <v>258</v>
      </c>
      <c r="B30" s="214" t="s">
        <v>14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2"/>
      <c r="AH30" s="332"/>
      <c r="AI30" s="332"/>
      <c r="AJ30" s="336"/>
      <c r="AK30" s="336"/>
      <c r="AL30" s="336"/>
      <c r="AM30" s="336"/>
      <c r="AN30" s="336"/>
      <c r="AO30" s="336"/>
      <c r="AP30" s="160" t="s">
        <v>128</v>
      </c>
      <c r="AQ30" s="160" t="s">
        <v>129</v>
      </c>
    </row>
    <row r="31" spans="1:43" ht="23.25" customHeight="1">
      <c r="A31" s="80">
        <f>'PK2'!A21</f>
        <v>10</v>
      </c>
      <c r="B31" s="161" t="str">
        <f>'PK2'!B21</f>
        <v>ID1722</v>
      </c>
      <c r="C31" s="187" t="str">
        <f>'PK2'!D21</f>
        <v>ឡេម ចាន់ទ្រា</v>
      </c>
      <c r="D31" s="162">
        <f>'PK2'!H21</f>
        <v>45170</v>
      </c>
      <c r="E31" s="163">
        <f>'PK2'!I21</f>
        <v>204</v>
      </c>
      <c r="F31" s="163">
        <f>'PK2'!J21</f>
        <v>26</v>
      </c>
      <c r="G31" s="161">
        <f>'PK2'!K21</f>
        <v>4</v>
      </c>
      <c r="H31" s="161">
        <f>'PK2'!L21</f>
        <v>0</v>
      </c>
      <c r="I31" s="161">
        <f>'PK2'!M21</f>
        <v>0</v>
      </c>
      <c r="J31" s="161">
        <f>'PK2'!N21</f>
        <v>21.5</v>
      </c>
      <c r="K31" s="161">
        <f>'PK2'!P21</f>
        <v>0</v>
      </c>
      <c r="L31" s="161">
        <f>'PK2'!Q21</f>
        <v>0</v>
      </c>
      <c r="M31" s="161">
        <f>'PK2'!R21</f>
        <v>0.5</v>
      </c>
      <c r="N31" s="161">
        <f>'PK2'!S21</f>
        <v>0</v>
      </c>
      <c r="O31" s="164">
        <f>'PK2'!T21</f>
        <v>0</v>
      </c>
      <c r="P31" s="164">
        <f>'PK2'!U21</f>
        <v>0</v>
      </c>
      <c r="Q31" s="165">
        <f>'PK2'!W21</f>
        <v>0</v>
      </c>
      <c r="R31" s="165">
        <f>'PK2'!X21</f>
        <v>0</v>
      </c>
      <c r="S31" s="165">
        <f>'PK2'!AB21</f>
        <v>0</v>
      </c>
      <c r="T31" s="165">
        <f>'PK2'!AC21</f>
        <v>0</v>
      </c>
      <c r="U31" s="165">
        <f>'PK2'!AD21</f>
        <v>0</v>
      </c>
      <c r="V31" s="165">
        <f>'PK2'!AE21</f>
        <v>3.9230769230769229</v>
      </c>
      <c r="W31" s="165">
        <f>'PK2'!AF21</f>
        <v>0</v>
      </c>
      <c r="X31" s="165">
        <f>'PK2'!AG21</f>
        <v>168.69230769230768</v>
      </c>
      <c r="Y31" s="165">
        <f>'PK2'!AH21</f>
        <v>172.61538461538461</v>
      </c>
      <c r="Z31" s="165"/>
      <c r="AA31" s="165"/>
      <c r="AB31" s="165">
        <f>'PK2'!AL21</f>
        <v>10</v>
      </c>
      <c r="AC31" s="165">
        <f>'PK2'!AR21</f>
        <v>0</v>
      </c>
      <c r="AD31" s="165">
        <f>'PK2'!AX21</f>
        <v>182.61538461538461</v>
      </c>
      <c r="AE31" s="163">
        <f>'PK2'!BE21</f>
        <v>3</v>
      </c>
      <c r="AF31" s="166">
        <f>'PK2'!BH21</f>
        <v>12</v>
      </c>
      <c r="AG31" s="166">
        <f>'PK2'!BW21</f>
        <v>38.082000000000008</v>
      </c>
      <c r="AH31" s="166">
        <f>'PK2'!BX21</f>
        <v>11.25</v>
      </c>
      <c r="AI31" s="166">
        <f>'PK2'!BY21</f>
        <v>0</v>
      </c>
      <c r="AJ31" s="166">
        <f>'PK2'!BV21</f>
        <v>0</v>
      </c>
      <c r="AK31" s="166">
        <f>'PK2'!BZ21</f>
        <v>94.15</v>
      </c>
      <c r="AL31" s="166">
        <f>'PK2'!CA21</f>
        <v>0</v>
      </c>
      <c r="AM31" s="166">
        <f>'PK2'!CB21</f>
        <v>4.93</v>
      </c>
      <c r="AN31" s="166">
        <f>'PK2'!CC21</f>
        <v>1</v>
      </c>
      <c r="AO31" s="166">
        <f>'PK2'!CD21</f>
        <v>146.87</v>
      </c>
      <c r="AP31" s="161">
        <f>'PK2'!CE21</f>
        <v>146</v>
      </c>
      <c r="AQ31" s="167">
        <f>'PK2'!CF21</f>
        <v>3500</v>
      </c>
    </row>
    <row r="32" spans="1:43" s="158" customFormat="1" ht="23.25" customHeight="1">
      <c r="A32" s="333" t="e">
        <f>$AS$1</f>
        <v>#REF!</v>
      </c>
      <c r="B32" s="334"/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58</v>
      </c>
      <c r="AG32" s="331" t="s">
        <v>198</v>
      </c>
      <c r="AH32" s="331" t="s">
        <v>248</v>
      </c>
      <c r="AI32" s="331" t="s">
        <v>249</v>
      </c>
      <c r="AJ32" s="335" t="s">
        <v>152</v>
      </c>
      <c r="AK32" s="335" t="s">
        <v>245</v>
      </c>
      <c r="AL32" s="335" t="s">
        <v>199</v>
      </c>
      <c r="AM32" s="335" t="s">
        <v>160</v>
      </c>
      <c r="AN32" s="335" t="s">
        <v>25</v>
      </c>
      <c r="AO32" s="335" t="s">
        <v>79</v>
      </c>
      <c r="AP32" s="337" t="s">
        <v>130</v>
      </c>
      <c r="AQ32" s="338"/>
    </row>
    <row r="33" spans="1:43" s="158" customFormat="1" ht="36.75" customHeight="1">
      <c r="A33" s="214" t="s">
        <v>258</v>
      </c>
      <c r="B33" s="214" t="s">
        <v>14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2"/>
      <c r="AH33" s="332"/>
      <c r="AI33" s="332"/>
      <c r="AJ33" s="336"/>
      <c r="AK33" s="336"/>
      <c r="AL33" s="336"/>
      <c r="AM33" s="336"/>
      <c r="AN33" s="336"/>
      <c r="AO33" s="336"/>
      <c r="AP33" s="160" t="s">
        <v>128</v>
      </c>
      <c r="AQ33" s="160" t="s">
        <v>129</v>
      </c>
    </row>
    <row r="34" spans="1:43" ht="23.25" customHeight="1">
      <c r="A34" s="80">
        <f>'PK2'!A22</f>
        <v>11</v>
      </c>
      <c r="B34" s="161" t="str">
        <f>'PK2'!B22</f>
        <v>ID1731</v>
      </c>
      <c r="C34" s="187" t="str">
        <f>'PK2'!D22</f>
        <v>ហាន ស្រីហួយ</v>
      </c>
      <c r="D34" s="162">
        <f>'PK2'!H22</f>
        <v>45201</v>
      </c>
      <c r="E34" s="163">
        <f>'PK2'!I22</f>
        <v>204</v>
      </c>
      <c r="F34" s="163">
        <f>'PK2'!J22</f>
        <v>26</v>
      </c>
      <c r="G34" s="161">
        <f>'PK2'!K22</f>
        <v>0</v>
      </c>
      <c r="H34" s="161">
        <f>'PK2'!L22</f>
        <v>0</v>
      </c>
      <c r="I34" s="161">
        <f>'PK2'!M22</f>
        <v>0</v>
      </c>
      <c r="J34" s="161">
        <f>'PK2'!N22</f>
        <v>24.5</v>
      </c>
      <c r="K34" s="161">
        <f>'PK2'!P22</f>
        <v>0</v>
      </c>
      <c r="L34" s="161">
        <f>'PK2'!Q22</f>
        <v>0</v>
      </c>
      <c r="M34" s="161">
        <f>'PK2'!R22</f>
        <v>1.5</v>
      </c>
      <c r="N34" s="161">
        <f>'PK2'!S22</f>
        <v>0</v>
      </c>
      <c r="O34" s="164">
        <f>'PK2'!T22</f>
        <v>0</v>
      </c>
      <c r="P34" s="164">
        <f>'PK2'!U22</f>
        <v>0</v>
      </c>
      <c r="Q34" s="165">
        <f>'PK2'!W22</f>
        <v>0</v>
      </c>
      <c r="R34" s="165">
        <f>'PK2'!X22</f>
        <v>0</v>
      </c>
      <c r="S34" s="165">
        <f>'PK2'!AB22</f>
        <v>0</v>
      </c>
      <c r="T34" s="165">
        <f>'PK2'!AC22</f>
        <v>0</v>
      </c>
      <c r="U34" s="165">
        <f>'PK2'!AD22</f>
        <v>0</v>
      </c>
      <c r="V34" s="165">
        <f>'PK2'!AE22</f>
        <v>11.769230769230768</v>
      </c>
      <c r="W34" s="165">
        <f>'PK2'!AF22</f>
        <v>0</v>
      </c>
      <c r="X34" s="165">
        <f>'PK2'!AG22</f>
        <v>192.23076923076923</v>
      </c>
      <c r="Y34" s="165">
        <f>'PK2'!AH22</f>
        <v>204</v>
      </c>
      <c r="Z34" s="165"/>
      <c r="AA34" s="165"/>
      <c r="AB34" s="165">
        <f>'PK2'!AL22</f>
        <v>10</v>
      </c>
      <c r="AC34" s="165">
        <f>'PK2'!AR22</f>
        <v>14.134615384615383</v>
      </c>
      <c r="AD34" s="165">
        <f>'PK2'!AX22</f>
        <v>228.13461538461539</v>
      </c>
      <c r="AE34" s="163">
        <f>'PK2'!BE22</f>
        <v>3</v>
      </c>
      <c r="AF34" s="166">
        <f>'PK2'!BH22</f>
        <v>12</v>
      </c>
      <c r="AG34" s="166">
        <f>'PK2'!BW22</f>
        <v>0</v>
      </c>
      <c r="AH34" s="166">
        <f>'PK2'!BX22</f>
        <v>12.75</v>
      </c>
      <c r="AI34" s="166">
        <f>'PK2'!BY22</f>
        <v>0</v>
      </c>
      <c r="AJ34" s="166">
        <f>'PK2'!BV22</f>
        <v>0</v>
      </c>
      <c r="AK34" s="166">
        <f>'PK2'!BZ22</f>
        <v>102</v>
      </c>
      <c r="AL34" s="166">
        <f>'PK2'!CA22</f>
        <v>0</v>
      </c>
      <c r="AM34" s="166">
        <f>'PK2'!CB22</f>
        <v>5.1100000000000003</v>
      </c>
      <c r="AN34" s="166">
        <f>'PK2'!CC22</f>
        <v>1</v>
      </c>
      <c r="AO34" s="166">
        <f>'PK2'!CD22</f>
        <v>147.77000000000001</v>
      </c>
      <c r="AP34" s="161">
        <f>'PK2'!CE22</f>
        <v>147</v>
      </c>
      <c r="AQ34" s="167">
        <f>'PK2'!CF22</f>
        <v>3100</v>
      </c>
    </row>
    <row r="35" spans="1:43" s="158" customFormat="1" ht="23.25" customHeight="1">
      <c r="A35" s="333" t="e">
        <f>$AS$1</f>
        <v>#REF!</v>
      </c>
      <c r="B35" s="334"/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58</v>
      </c>
      <c r="AG35" s="331" t="s">
        <v>198</v>
      </c>
      <c r="AH35" s="331" t="s">
        <v>248</v>
      </c>
      <c r="AI35" s="331" t="s">
        <v>249</v>
      </c>
      <c r="AJ35" s="335" t="s">
        <v>152</v>
      </c>
      <c r="AK35" s="335" t="s">
        <v>245</v>
      </c>
      <c r="AL35" s="335" t="s">
        <v>199</v>
      </c>
      <c r="AM35" s="335" t="s">
        <v>160</v>
      </c>
      <c r="AN35" s="335" t="s">
        <v>25</v>
      </c>
      <c r="AO35" s="335" t="s">
        <v>79</v>
      </c>
      <c r="AP35" s="337" t="s">
        <v>130</v>
      </c>
      <c r="AQ35" s="338"/>
    </row>
    <row r="36" spans="1:43" s="158" customFormat="1" ht="36.75" customHeight="1">
      <c r="A36" s="214" t="s">
        <v>258</v>
      </c>
      <c r="B36" s="214" t="s">
        <v>14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2"/>
      <c r="AH36" s="332"/>
      <c r="AI36" s="332"/>
      <c r="AJ36" s="336"/>
      <c r="AK36" s="336"/>
      <c r="AL36" s="336"/>
      <c r="AM36" s="336"/>
      <c r="AN36" s="336"/>
      <c r="AO36" s="336"/>
      <c r="AP36" s="160" t="s">
        <v>128</v>
      </c>
      <c r="AQ36" s="160" t="s">
        <v>129</v>
      </c>
    </row>
    <row r="37" spans="1:43" ht="23.25" customHeight="1">
      <c r="A37" s="80">
        <f>'PK2'!A23</f>
        <v>12</v>
      </c>
      <c r="B37" s="161" t="str">
        <f>'PK2'!B23</f>
        <v>ID1771</v>
      </c>
      <c r="C37" s="187" t="str">
        <f>'PK2'!D23</f>
        <v>ណុន ស៊ីណែត</v>
      </c>
      <c r="D37" s="162">
        <f>'PK2'!H23</f>
        <v>45293</v>
      </c>
      <c r="E37" s="163">
        <f>'PK2'!I23</f>
        <v>204</v>
      </c>
      <c r="F37" s="163">
        <f>'PK2'!J23</f>
        <v>26</v>
      </c>
      <c r="G37" s="161">
        <f>'PK2'!K23</f>
        <v>3</v>
      </c>
      <c r="H37" s="161">
        <f>'PK2'!L23</f>
        <v>0</v>
      </c>
      <c r="I37" s="161">
        <f>'PK2'!M23</f>
        <v>0</v>
      </c>
      <c r="J37" s="161">
        <f>'PK2'!N23</f>
        <v>20</v>
      </c>
      <c r="K37" s="161">
        <f>'PK2'!P23</f>
        <v>0</v>
      </c>
      <c r="L37" s="161">
        <f>'PK2'!Q23</f>
        <v>0</v>
      </c>
      <c r="M37" s="161">
        <f>'PK2'!R23</f>
        <v>3</v>
      </c>
      <c r="N37" s="161">
        <f>'PK2'!S23</f>
        <v>0</v>
      </c>
      <c r="O37" s="164">
        <f>'PK2'!T23</f>
        <v>0</v>
      </c>
      <c r="P37" s="164">
        <f>'PK2'!U23</f>
        <v>0</v>
      </c>
      <c r="Q37" s="165">
        <f>'PK2'!W23</f>
        <v>0</v>
      </c>
      <c r="R37" s="165">
        <f>'PK2'!X23</f>
        <v>0</v>
      </c>
      <c r="S37" s="165">
        <f>'PK2'!AB23</f>
        <v>0</v>
      </c>
      <c r="T37" s="165">
        <f>'PK2'!AC23</f>
        <v>0</v>
      </c>
      <c r="U37" s="165">
        <f>'PK2'!AD23</f>
        <v>0</v>
      </c>
      <c r="V37" s="165">
        <f>'PK2'!AE23</f>
        <v>23.538461538461537</v>
      </c>
      <c r="W37" s="165">
        <f>'PK2'!AF23</f>
        <v>0</v>
      </c>
      <c r="X37" s="165">
        <f>'PK2'!AG23</f>
        <v>156.92307692307691</v>
      </c>
      <c r="Y37" s="165">
        <f>'PK2'!AH23</f>
        <v>180.46153846153845</v>
      </c>
      <c r="Z37" s="165"/>
      <c r="AA37" s="165"/>
      <c r="AB37" s="165">
        <f>'PK2'!AL23</f>
        <v>10</v>
      </c>
      <c r="AC37" s="165">
        <f>'PK2'!AR23</f>
        <v>12.115384615384613</v>
      </c>
      <c r="AD37" s="165">
        <f>'PK2'!AX23</f>
        <v>202.57692307692307</v>
      </c>
      <c r="AE37" s="163">
        <f>'PK2'!BE23</f>
        <v>3</v>
      </c>
      <c r="AF37" s="166">
        <f>'PK2'!BH23</f>
        <v>27</v>
      </c>
      <c r="AG37" s="166">
        <f>'PK2'!BW23</f>
        <v>0</v>
      </c>
      <c r="AH37" s="166">
        <f>'PK2'!BX23</f>
        <v>10.5</v>
      </c>
      <c r="AI37" s="166">
        <f>'PK2'!BY23</f>
        <v>0</v>
      </c>
      <c r="AJ37" s="166">
        <f>'PK2'!BV23</f>
        <v>0</v>
      </c>
      <c r="AK37" s="166">
        <f>'PK2'!BZ23</f>
        <v>102</v>
      </c>
      <c r="AL37" s="166">
        <f>'PK2'!CA23</f>
        <v>0</v>
      </c>
      <c r="AM37" s="166">
        <f>'PK2'!CB23</f>
        <v>4.8600000000000003</v>
      </c>
      <c r="AN37" s="166">
        <f>'PK2'!CC23</f>
        <v>1</v>
      </c>
      <c r="AO37" s="166">
        <f>'PK2'!CD23</f>
        <v>135.22</v>
      </c>
      <c r="AP37" s="161">
        <f>'PK2'!CE23</f>
        <v>135</v>
      </c>
      <c r="AQ37" s="167">
        <f>'PK2'!CF23</f>
        <v>900</v>
      </c>
    </row>
    <row r="38" spans="1:43" s="158" customFormat="1" ht="23.25" customHeight="1">
      <c r="A38" s="333" t="e">
        <f>$AS$1</f>
        <v>#REF!</v>
      </c>
      <c r="B38" s="334"/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58</v>
      </c>
      <c r="AG38" s="331" t="s">
        <v>198</v>
      </c>
      <c r="AH38" s="331" t="s">
        <v>248</v>
      </c>
      <c r="AI38" s="331" t="s">
        <v>249</v>
      </c>
      <c r="AJ38" s="335" t="s">
        <v>152</v>
      </c>
      <c r="AK38" s="335" t="s">
        <v>245</v>
      </c>
      <c r="AL38" s="335" t="s">
        <v>199</v>
      </c>
      <c r="AM38" s="335" t="s">
        <v>160</v>
      </c>
      <c r="AN38" s="335" t="s">
        <v>25</v>
      </c>
      <c r="AO38" s="335" t="s">
        <v>79</v>
      </c>
      <c r="AP38" s="337" t="s">
        <v>130</v>
      </c>
      <c r="AQ38" s="338"/>
    </row>
    <row r="39" spans="1:43" s="158" customFormat="1" ht="36.75" customHeight="1">
      <c r="A39" s="214" t="s">
        <v>258</v>
      </c>
      <c r="B39" s="214" t="s">
        <v>14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2"/>
      <c r="AH39" s="332"/>
      <c r="AI39" s="332"/>
      <c r="AJ39" s="336"/>
      <c r="AK39" s="336"/>
      <c r="AL39" s="336"/>
      <c r="AM39" s="336"/>
      <c r="AN39" s="336"/>
      <c r="AO39" s="336"/>
      <c r="AP39" s="160" t="s">
        <v>128</v>
      </c>
      <c r="AQ39" s="160" t="s">
        <v>129</v>
      </c>
    </row>
    <row r="40" spans="1:43" ht="23.25" customHeight="1">
      <c r="A40" s="80">
        <f>'PK2'!A24</f>
        <v>13</v>
      </c>
      <c r="B40" s="161" t="str">
        <f>'PK2'!B24</f>
        <v>ID1779</v>
      </c>
      <c r="C40" s="187" t="str">
        <f>'PK2'!D24</f>
        <v>ស្ងើន បញ្ញា</v>
      </c>
      <c r="D40" s="162">
        <f>'PK2'!H24</f>
        <v>45306</v>
      </c>
      <c r="E40" s="163">
        <f>'PK2'!I24</f>
        <v>204</v>
      </c>
      <c r="F40" s="163">
        <f>'PK2'!J24</f>
        <v>26</v>
      </c>
      <c r="G40" s="161">
        <f>'PK2'!K24</f>
        <v>0</v>
      </c>
      <c r="H40" s="161">
        <f>'PK2'!L24</f>
        <v>0</v>
      </c>
      <c r="I40" s="161">
        <f>'PK2'!M24</f>
        <v>0</v>
      </c>
      <c r="J40" s="161">
        <f>'PK2'!N24</f>
        <v>25</v>
      </c>
      <c r="K40" s="161">
        <f>'PK2'!P24</f>
        <v>0</v>
      </c>
      <c r="L40" s="161">
        <f>'PK2'!Q24</f>
        <v>0</v>
      </c>
      <c r="M40" s="161">
        <f>'PK2'!R24</f>
        <v>1</v>
      </c>
      <c r="N40" s="161">
        <f>'PK2'!S24</f>
        <v>0</v>
      </c>
      <c r="O40" s="164">
        <f>'PK2'!T24</f>
        <v>0</v>
      </c>
      <c r="P40" s="164">
        <f>'PK2'!U24</f>
        <v>0</v>
      </c>
      <c r="Q40" s="165">
        <f>'PK2'!W24</f>
        <v>0</v>
      </c>
      <c r="R40" s="165">
        <f>'PK2'!X24</f>
        <v>0</v>
      </c>
      <c r="S40" s="165">
        <f>'PK2'!AB24</f>
        <v>0</v>
      </c>
      <c r="T40" s="165">
        <f>'PK2'!AC24</f>
        <v>0</v>
      </c>
      <c r="U40" s="165">
        <f>'PK2'!AD24</f>
        <v>0</v>
      </c>
      <c r="V40" s="165">
        <f>'PK2'!AE24</f>
        <v>7.8461538461538458</v>
      </c>
      <c r="W40" s="165">
        <f>'PK2'!AF24</f>
        <v>0</v>
      </c>
      <c r="X40" s="165">
        <f>'PK2'!AG24</f>
        <v>196.15384615384613</v>
      </c>
      <c r="Y40" s="165">
        <f>'PK2'!AH24</f>
        <v>203.99999999999997</v>
      </c>
      <c r="Z40" s="165"/>
      <c r="AA40" s="165"/>
      <c r="AB40" s="165">
        <f>'PK2'!AL24</f>
        <v>10</v>
      </c>
      <c r="AC40" s="165">
        <f>'PK2'!AR24</f>
        <v>14.423076923076922</v>
      </c>
      <c r="AD40" s="165">
        <f>'PK2'!AX24</f>
        <v>228.42307692307691</v>
      </c>
      <c r="AE40" s="163">
        <f>'PK2'!BE24</f>
        <v>3</v>
      </c>
      <c r="AF40" s="166">
        <f>'PK2'!BH24</f>
        <v>0</v>
      </c>
      <c r="AG40" s="166">
        <f>'PK2'!BW24</f>
        <v>0</v>
      </c>
      <c r="AH40" s="166">
        <f>'PK2'!BX24</f>
        <v>13</v>
      </c>
      <c r="AI40" s="166">
        <f>'PK2'!BY24</f>
        <v>0</v>
      </c>
      <c r="AJ40" s="166">
        <f>'PK2'!BV24</f>
        <v>0</v>
      </c>
      <c r="AK40" s="166">
        <f>'PK2'!BZ24</f>
        <v>102</v>
      </c>
      <c r="AL40" s="166">
        <f>'PK2'!CA24</f>
        <v>0</v>
      </c>
      <c r="AM40" s="166">
        <f>'PK2'!CB24</f>
        <v>4.88</v>
      </c>
      <c r="AN40" s="166">
        <f>'PK2'!CC24</f>
        <v>1</v>
      </c>
      <c r="AO40" s="166">
        <f>'PK2'!CD24</f>
        <v>136.54</v>
      </c>
      <c r="AP40" s="161">
        <f>'PK2'!CE24</f>
        <v>136</v>
      </c>
      <c r="AQ40" s="167">
        <f>'PK2'!CF24</f>
        <v>2200</v>
      </c>
    </row>
    <row r="41" spans="1:43" s="158" customFormat="1" ht="23.25" customHeight="1">
      <c r="A41" s="333" t="e">
        <f>$AS$1</f>
        <v>#REF!</v>
      </c>
      <c r="B41" s="334"/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58</v>
      </c>
      <c r="AG41" s="331" t="s">
        <v>198</v>
      </c>
      <c r="AH41" s="331" t="s">
        <v>248</v>
      </c>
      <c r="AI41" s="331" t="s">
        <v>249</v>
      </c>
      <c r="AJ41" s="335" t="s">
        <v>152</v>
      </c>
      <c r="AK41" s="335" t="s">
        <v>245</v>
      </c>
      <c r="AL41" s="335" t="s">
        <v>199</v>
      </c>
      <c r="AM41" s="335" t="s">
        <v>160</v>
      </c>
      <c r="AN41" s="335" t="s">
        <v>25</v>
      </c>
      <c r="AO41" s="335" t="s">
        <v>79</v>
      </c>
      <c r="AP41" s="337" t="s">
        <v>130</v>
      </c>
      <c r="AQ41" s="338"/>
    </row>
    <row r="42" spans="1:43" s="158" customFormat="1" ht="36.75" customHeight="1">
      <c r="A42" s="214" t="s">
        <v>258</v>
      </c>
      <c r="B42" s="214" t="s">
        <v>14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2"/>
      <c r="AH42" s="332"/>
      <c r="AI42" s="332"/>
      <c r="AJ42" s="336"/>
      <c r="AK42" s="336"/>
      <c r="AL42" s="336"/>
      <c r="AM42" s="336"/>
      <c r="AN42" s="336"/>
      <c r="AO42" s="336"/>
      <c r="AP42" s="160" t="s">
        <v>128</v>
      </c>
      <c r="AQ42" s="160" t="s">
        <v>129</v>
      </c>
    </row>
    <row r="43" spans="1:43" ht="23.25" customHeight="1">
      <c r="A43" s="80">
        <f>'PK2'!A25</f>
        <v>14</v>
      </c>
      <c r="B43" s="161" t="str">
        <f>'PK2'!B25</f>
        <v>ID1783</v>
      </c>
      <c r="C43" s="187" t="str">
        <f>'PK2'!D25</f>
        <v>សុង ស្រីនុត</v>
      </c>
      <c r="D43" s="162">
        <f>'PK2'!H25</f>
        <v>45314</v>
      </c>
      <c r="E43" s="163">
        <f>'PK2'!I25</f>
        <v>204</v>
      </c>
      <c r="F43" s="163">
        <f>'PK2'!J25</f>
        <v>26</v>
      </c>
      <c r="G43" s="161">
        <f>'PK2'!K25</f>
        <v>0.5</v>
      </c>
      <c r="H43" s="161">
        <f>'PK2'!L25</f>
        <v>0</v>
      </c>
      <c r="I43" s="161">
        <f>'PK2'!M25</f>
        <v>0</v>
      </c>
      <c r="J43" s="161">
        <f>'PK2'!N25</f>
        <v>25.5</v>
      </c>
      <c r="K43" s="161">
        <f>'PK2'!P25</f>
        <v>0</v>
      </c>
      <c r="L43" s="161">
        <f>'PK2'!Q25</f>
        <v>0</v>
      </c>
      <c r="M43" s="161">
        <f>'PK2'!R25</f>
        <v>0</v>
      </c>
      <c r="N43" s="161">
        <f>'PK2'!S25</f>
        <v>0</v>
      </c>
      <c r="O43" s="164">
        <f>'PK2'!T25</f>
        <v>0</v>
      </c>
      <c r="P43" s="164">
        <f>'PK2'!U25</f>
        <v>0</v>
      </c>
      <c r="Q43" s="165">
        <f>'PK2'!W25</f>
        <v>0</v>
      </c>
      <c r="R43" s="165">
        <f>'PK2'!X25</f>
        <v>0</v>
      </c>
      <c r="S43" s="165">
        <f>'PK2'!AB25</f>
        <v>0</v>
      </c>
      <c r="T43" s="165">
        <f>'PK2'!AC25</f>
        <v>0</v>
      </c>
      <c r="U43" s="165">
        <f>'PK2'!AD25</f>
        <v>0</v>
      </c>
      <c r="V43" s="165">
        <f>'PK2'!AE25</f>
        <v>0</v>
      </c>
      <c r="W43" s="165">
        <f>'PK2'!AF25</f>
        <v>0</v>
      </c>
      <c r="X43" s="165">
        <f>'PK2'!AG25</f>
        <v>200.07692307692307</v>
      </c>
      <c r="Y43" s="165">
        <f>'PK2'!AH25</f>
        <v>200.07692307692307</v>
      </c>
      <c r="Z43" s="165"/>
      <c r="AA43" s="165"/>
      <c r="AB43" s="165">
        <f>'PK2'!AL25</f>
        <v>10</v>
      </c>
      <c r="AC43" s="165">
        <f>'PK2'!AR25</f>
        <v>14.71153846153846</v>
      </c>
      <c r="AD43" s="165">
        <f>'PK2'!AX25</f>
        <v>224.78846153846152</v>
      </c>
      <c r="AE43" s="163">
        <f>'PK2'!BE25</f>
        <v>3</v>
      </c>
      <c r="AF43" s="166">
        <f>'PK2'!BH25</f>
        <v>166.73076923076923</v>
      </c>
      <c r="AG43" s="166">
        <f>'PK2'!BW25</f>
        <v>0</v>
      </c>
      <c r="AH43" s="166">
        <f>'PK2'!BX25</f>
        <v>13.25</v>
      </c>
      <c r="AI43" s="166">
        <f>'PK2'!BY25</f>
        <v>0</v>
      </c>
      <c r="AJ43" s="166">
        <f>'PK2'!BV25</f>
        <v>1.1677924987822712</v>
      </c>
      <c r="AK43" s="166">
        <f>'PK2'!BZ25</f>
        <v>179.81</v>
      </c>
      <c r="AL43" s="166">
        <f>'PK2'!CA25</f>
        <v>0</v>
      </c>
      <c r="AM43" s="166">
        <f>'PK2'!CB25</f>
        <v>5.83</v>
      </c>
      <c r="AN43" s="166">
        <f>'PK2'!CC25</f>
        <v>1</v>
      </c>
      <c r="AO43" s="166">
        <f>'PK2'!CD25</f>
        <v>219.96</v>
      </c>
      <c r="AP43" s="161">
        <f>'PK2'!CE25</f>
        <v>219</v>
      </c>
      <c r="AQ43" s="167">
        <f>'PK2'!CF25</f>
        <v>3800</v>
      </c>
    </row>
    <row r="44" spans="1:43" s="158" customFormat="1" ht="23.25" customHeight="1">
      <c r="A44" s="333" t="e">
        <f>$AS$1</f>
        <v>#REF!</v>
      </c>
      <c r="B44" s="334"/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58</v>
      </c>
      <c r="AG44" s="331" t="s">
        <v>198</v>
      </c>
      <c r="AH44" s="331" t="s">
        <v>248</v>
      </c>
      <c r="AI44" s="331" t="s">
        <v>249</v>
      </c>
      <c r="AJ44" s="335" t="s">
        <v>152</v>
      </c>
      <c r="AK44" s="335" t="s">
        <v>245</v>
      </c>
      <c r="AL44" s="335" t="s">
        <v>199</v>
      </c>
      <c r="AM44" s="335" t="s">
        <v>160</v>
      </c>
      <c r="AN44" s="335" t="s">
        <v>25</v>
      </c>
      <c r="AO44" s="335" t="s">
        <v>79</v>
      </c>
      <c r="AP44" s="337" t="s">
        <v>130</v>
      </c>
      <c r="AQ44" s="338"/>
    </row>
    <row r="45" spans="1:43" s="158" customFormat="1" ht="36.75" customHeight="1">
      <c r="A45" s="214" t="s">
        <v>258</v>
      </c>
      <c r="B45" s="214" t="s">
        <v>14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2"/>
      <c r="AH45" s="332"/>
      <c r="AI45" s="332"/>
      <c r="AJ45" s="336"/>
      <c r="AK45" s="336"/>
      <c r="AL45" s="336"/>
      <c r="AM45" s="336"/>
      <c r="AN45" s="336"/>
      <c r="AO45" s="336"/>
      <c r="AP45" s="160" t="s">
        <v>128</v>
      </c>
      <c r="AQ45" s="160" t="s">
        <v>129</v>
      </c>
    </row>
    <row r="46" spans="1:43" ht="23.25" customHeight="1">
      <c r="A46" s="80">
        <f>'PK2'!A26</f>
        <v>15</v>
      </c>
      <c r="B46" s="161" t="str">
        <f>'PK2'!B26</f>
        <v>ID1866</v>
      </c>
      <c r="C46" s="187" t="str">
        <f>'PK2'!D26</f>
        <v>ធឿន សីហា</v>
      </c>
      <c r="D46" s="162">
        <f>'PK2'!H26</f>
        <v>45482</v>
      </c>
      <c r="E46" s="163">
        <f>'PK2'!I26</f>
        <v>202</v>
      </c>
      <c r="F46" s="163">
        <f>'PK2'!J26</f>
        <v>26</v>
      </c>
      <c r="G46" s="161">
        <f>'PK2'!K26</f>
        <v>1.5</v>
      </c>
      <c r="H46" s="161">
        <f>'PK2'!L26</f>
        <v>0</v>
      </c>
      <c r="I46" s="161">
        <f>'PK2'!M26</f>
        <v>0</v>
      </c>
      <c r="J46" s="161">
        <f>'PK2'!N26</f>
        <v>18.5</v>
      </c>
      <c r="K46" s="161">
        <f>'PK2'!P26</f>
        <v>0</v>
      </c>
      <c r="L46" s="161">
        <f>'PK2'!Q26</f>
        <v>0</v>
      </c>
      <c r="M46" s="161">
        <f>'PK2'!R26</f>
        <v>0</v>
      </c>
      <c r="N46" s="161">
        <f>'PK2'!S26</f>
        <v>0</v>
      </c>
      <c r="O46" s="164">
        <f>'PK2'!T26</f>
        <v>0</v>
      </c>
      <c r="P46" s="164">
        <f>'PK2'!U26</f>
        <v>0</v>
      </c>
      <c r="Q46" s="165">
        <f>'PK2'!W26</f>
        <v>0</v>
      </c>
      <c r="R46" s="165">
        <f>'PK2'!X26</f>
        <v>0</v>
      </c>
      <c r="S46" s="165">
        <f>'PK2'!AB26</f>
        <v>0</v>
      </c>
      <c r="T46" s="165">
        <f>'PK2'!AC26</f>
        <v>0</v>
      </c>
      <c r="U46" s="165">
        <f>'PK2'!AD26</f>
        <v>0</v>
      </c>
      <c r="V46" s="165">
        <f>'PK2'!AE26</f>
        <v>0</v>
      </c>
      <c r="W46" s="165">
        <f>'PK2'!AF26</f>
        <v>0</v>
      </c>
      <c r="X46" s="165">
        <f>'PK2'!AG26</f>
        <v>143.73076923076923</v>
      </c>
      <c r="Y46" s="165">
        <f>'PK2'!AH26</f>
        <v>143.73076923076923</v>
      </c>
      <c r="Z46" s="165"/>
      <c r="AA46" s="165"/>
      <c r="AB46" s="165">
        <f>'PK2'!AL26</f>
        <v>10</v>
      </c>
      <c r="AC46" s="165">
        <f>'PK2'!AR26</f>
        <v>0</v>
      </c>
      <c r="AD46" s="165">
        <f>'PK2'!AX26</f>
        <v>153.73076923076923</v>
      </c>
      <c r="AE46" s="163">
        <f>'PK2'!BE26</f>
        <v>0</v>
      </c>
      <c r="AF46" s="166">
        <f>'PK2'!BH26</f>
        <v>0</v>
      </c>
      <c r="AG46" s="166">
        <f>'PK2'!BW26</f>
        <v>0</v>
      </c>
      <c r="AH46" s="166">
        <f>'PK2'!BX26</f>
        <v>9.25</v>
      </c>
      <c r="AI46" s="166">
        <f>'PK2'!BY26</f>
        <v>0</v>
      </c>
      <c r="AJ46" s="166">
        <f>'PK2'!BV26</f>
        <v>0</v>
      </c>
      <c r="AK46" s="166">
        <f>'PK2'!BZ26</f>
        <v>42.73</v>
      </c>
      <c r="AL46" s="166">
        <f>'PK2'!CA26</f>
        <v>0</v>
      </c>
      <c r="AM46" s="166">
        <f>'PK2'!CB26</f>
        <v>3.25</v>
      </c>
      <c r="AN46" s="166">
        <f>'PK2'!CC26</f>
        <v>1</v>
      </c>
      <c r="AO46" s="166">
        <f>'PK2'!CD26</f>
        <v>116</v>
      </c>
      <c r="AP46" s="161">
        <f>'PK2'!CE26</f>
        <v>116</v>
      </c>
      <c r="AQ46" s="167">
        <f>'PK2'!CF26</f>
        <v>0</v>
      </c>
    </row>
    <row r="47" spans="1:43" s="158" customFormat="1" ht="23.25" customHeight="1">
      <c r="A47" s="333" t="e">
        <f>$AS$1</f>
        <v>#REF!</v>
      </c>
      <c r="B47" s="334"/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58</v>
      </c>
      <c r="AG47" s="331" t="s">
        <v>198</v>
      </c>
      <c r="AH47" s="331" t="s">
        <v>248</v>
      </c>
      <c r="AI47" s="331" t="s">
        <v>249</v>
      </c>
      <c r="AJ47" s="335" t="s">
        <v>152</v>
      </c>
      <c r="AK47" s="335" t="s">
        <v>245</v>
      </c>
      <c r="AL47" s="335" t="s">
        <v>199</v>
      </c>
      <c r="AM47" s="335" t="s">
        <v>160</v>
      </c>
      <c r="AN47" s="335" t="s">
        <v>25</v>
      </c>
      <c r="AO47" s="335" t="s">
        <v>79</v>
      </c>
      <c r="AP47" s="337" t="s">
        <v>130</v>
      </c>
      <c r="AQ47" s="338"/>
    </row>
    <row r="48" spans="1:43" s="158" customFormat="1" ht="36.75" customHeight="1">
      <c r="A48" s="214" t="s">
        <v>258</v>
      </c>
      <c r="B48" s="214" t="s">
        <v>14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2"/>
      <c r="AH48" s="332"/>
      <c r="AI48" s="332"/>
      <c r="AJ48" s="336"/>
      <c r="AK48" s="336"/>
      <c r="AL48" s="336"/>
      <c r="AM48" s="336"/>
      <c r="AN48" s="336"/>
      <c r="AO48" s="336"/>
      <c r="AP48" s="160" t="s">
        <v>128</v>
      </c>
      <c r="AQ48" s="160" t="s">
        <v>129</v>
      </c>
    </row>
    <row r="49" spans="1:43" ht="23.25" customHeight="1">
      <c r="A49" s="80">
        <f>'PK2'!A27</f>
        <v>16</v>
      </c>
      <c r="B49" s="161" t="str">
        <f>'PK2'!B27</f>
        <v>ID1867</v>
      </c>
      <c r="C49" s="187" t="str">
        <f>'PK2'!D27</f>
        <v>ឈឺន ស្រីរ័ត្ន</v>
      </c>
      <c r="D49" s="162">
        <f>'PK2'!H27</f>
        <v>45489</v>
      </c>
      <c r="E49" s="163">
        <f>'PK2'!I27</f>
        <v>202</v>
      </c>
      <c r="F49" s="163">
        <f>'PK2'!J27</f>
        <v>26</v>
      </c>
      <c r="G49" s="161">
        <f>'PK2'!K27</f>
        <v>0</v>
      </c>
      <c r="H49" s="161">
        <f>'PK2'!L27</f>
        <v>0</v>
      </c>
      <c r="I49" s="161">
        <f>'PK2'!M27</f>
        <v>0</v>
      </c>
      <c r="J49" s="161">
        <f>'PK2'!N27</f>
        <v>14</v>
      </c>
      <c r="K49" s="161">
        <f>'PK2'!P27</f>
        <v>0</v>
      </c>
      <c r="L49" s="161">
        <f>'PK2'!Q27</f>
        <v>0</v>
      </c>
      <c r="M49" s="161">
        <f>'PK2'!R27</f>
        <v>0</v>
      </c>
      <c r="N49" s="161">
        <f>'PK2'!S27</f>
        <v>0</v>
      </c>
      <c r="O49" s="164">
        <f>'PK2'!T27</f>
        <v>0</v>
      </c>
      <c r="P49" s="164">
        <f>'PK2'!U27</f>
        <v>0</v>
      </c>
      <c r="Q49" s="165">
        <f>'PK2'!W27</f>
        <v>0</v>
      </c>
      <c r="R49" s="165">
        <f>'PK2'!X27</f>
        <v>0</v>
      </c>
      <c r="S49" s="165">
        <f>'PK2'!AB27</f>
        <v>0</v>
      </c>
      <c r="T49" s="165">
        <f>'PK2'!AC27</f>
        <v>0</v>
      </c>
      <c r="U49" s="165">
        <f>'PK2'!AD27</f>
        <v>0</v>
      </c>
      <c r="V49" s="165">
        <f>'PK2'!AE27</f>
        <v>0</v>
      </c>
      <c r="W49" s="165">
        <f>'PK2'!AF27</f>
        <v>0</v>
      </c>
      <c r="X49" s="165">
        <f>'PK2'!AG27</f>
        <v>108.76923076923077</v>
      </c>
      <c r="Y49" s="165">
        <f>'PK2'!AH27</f>
        <v>108.76923076923077</v>
      </c>
      <c r="Z49" s="165"/>
      <c r="AA49" s="165"/>
      <c r="AB49" s="165">
        <f>'PK2'!AL27</f>
        <v>10</v>
      </c>
      <c r="AC49" s="165">
        <f>'PK2'!AR27</f>
        <v>8.0769230769230766</v>
      </c>
      <c r="AD49" s="165">
        <f>'PK2'!AX27</f>
        <v>126.84615384615385</v>
      </c>
      <c r="AE49" s="163">
        <f>'PK2'!BE27</f>
        <v>0</v>
      </c>
      <c r="AF49" s="166">
        <f>'PK2'!BH27</f>
        <v>0</v>
      </c>
      <c r="AG49" s="166">
        <f>'PK2'!BW27</f>
        <v>0</v>
      </c>
      <c r="AH49" s="166">
        <f>'PK2'!BX27</f>
        <v>7</v>
      </c>
      <c r="AI49" s="166">
        <f>'PK2'!BY27</f>
        <v>0</v>
      </c>
      <c r="AJ49" s="166">
        <f>'PK2'!BV27</f>
        <v>0</v>
      </c>
      <c r="AK49" s="166">
        <f>'PK2'!BZ27</f>
        <v>0</v>
      </c>
      <c r="AL49" s="166">
        <f>'PK2'!CA27</f>
        <v>0</v>
      </c>
      <c r="AM49" s="166">
        <f>'PK2'!CB27</f>
        <v>2.67</v>
      </c>
      <c r="AN49" s="166">
        <f>'PK2'!CC27</f>
        <v>1</v>
      </c>
      <c r="AO49" s="166">
        <f>'PK2'!CD27</f>
        <v>130.18</v>
      </c>
      <c r="AP49" s="161">
        <f>'PK2'!CE27</f>
        <v>130</v>
      </c>
      <c r="AQ49" s="167">
        <f>'PK2'!CF27</f>
        <v>700</v>
      </c>
    </row>
  </sheetData>
  <mergeCells count="625"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5:B5"/>
    <mergeCell ref="C5:C6"/>
    <mergeCell ref="D5:D6"/>
    <mergeCell ref="E5:E6"/>
    <mergeCell ref="F5:F6"/>
    <mergeCell ref="G5:G6"/>
    <mergeCell ref="AA2:AA3"/>
    <mergeCell ref="AB2:AB3"/>
    <mergeCell ref="AC2:AC3"/>
    <mergeCell ref="X5:X6"/>
    <mergeCell ref="Y5:Y6"/>
    <mergeCell ref="Z5:Z6"/>
    <mergeCell ref="AA5:AA6"/>
    <mergeCell ref="N5:N6"/>
    <mergeCell ref="O5:P5"/>
    <mergeCell ref="Q5:R5"/>
    <mergeCell ref="S5:S6"/>
    <mergeCell ref="K2:K3"/>
    <mergeCell ref="L2:L3"/>
    <mergeCell ref="M2:M3"/>
    <mergeCell ref="N2:N3"/>
    <mergeCell ref="O2:P2"/>
    <mergeCell ref="Q2:R2"/>
    <mergeCell ref="U8:U9"/>
    <mergeCell ref="V8:V9"/>
    <mergeCell ref="I8:I9"/>
    <mergeCell ref="J8:J9"/>
    <mergeCell ref="K8:K9"/>
    <mergeCell ref="L8:L9"/>
    <mergeCell ref="M8:M9"/>
    <mergeCell ref="N8:N9"/>
    <mergeCell ref="O8:P8"/>
    <mergeCell ref="Q8:R8"/>
    <mergeCell ref="S8:S9"/>
    <mergeCell ref="T8:T9"/>
    <mergeCell ref="T5:T6"/>
    <mergeCell ref="U5:U6"/>
    <mergeCell ref="S2:S3"/>
    <mergeCell ref="T2:T3"/>
    <mergeCell ref="U2:U3"/>
    <mergeCell ref="V2:V3"/>
    <mergeCell ref="W2:W3"/>
    <mergeCell ref="X2:X3"/>
    <mergeCell ref="AN5:AN6"/>
    <mergeCell ref="AG2:AG3"/>
    <mergeCell ref="AH2:AH3"/>
    <mergeCell ref="AI2:AI3"/>
    <mergeCell ref="AJ2:AJ3"/>
    <mergeCell ref="Y2:Y3"/>
    <mergeCell ref="Z2:Z3"/>
    <mergeCell ref="AD2:AD3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S14:S15"/>
    <mergeCell ref="T14:T15"/>
    <mergeCell ref="U14:U15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S11:S12"/>
    <mergeCell ref="T11:T12"/>
    <mergeCell ref="U11:U12"/>
    <mergeCell ref="V11:V12"/>
    <mergeCell ref="W11:W12"/>
    <mergeCell ref="K14:K15"/>
    <mergeCell ref="L14:L15"/>
    <mergeCell ref="M14:M15"/>
    <mergeCell ref="N14:N15"/>
    <mergeCell ref="O14:P14"/>
    <mergeCell ref="Q14:R14"/>
    <mergeCell ref="J11:J12"/>
    <mergeCell ref="K11:K12"/>
    <mergeCell ref="L11:L12"/>
    <mergeCell ref="M11:M12"/>
    <mergeCell ref="N11:N12"/>
    <mergeCell ref="O11:P11"/>
    <mergeCell ref="Q11:R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V14:V15"/>
    <mergeCell ref="W14:W15"/>
    <mergeCell ref="X14:X15"/>
    <mergeCell ref="AO17:AO18"/>
    <mergeCell ref="AP17:AQ17"/>
    <mergeCell ref="AJ17:AJ18"/>
    <mergeCell ref="AK17:AK18"/>
    <mergeCell ref="AL17:AL18"/>
    <mergeCell ref="AP11:AQ11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M17:M18"/>
    <mergeCell ref="A17:B17"/>
    <mergeCell ref="C17:C18"/>
    <mergeCell ref="D17:D18"/>
    <mergeCell ref="E17:E18"/>
    <mergeCell ref="F17:F18"/>
    <mergeCell ref="G17:G18"/>
    <mergeCell ref="T17:T18"/>
    <mergeCell ref="U17:U18"/>
    <mergeCell ref="AN17:AN18"/>
    <mergeCell ref="Z20:Z21"/>
    <mergeCell ref="AA20:AA21"/>
    <mergeCell ref="AB20:AB21"/>
    <mergeCell ref="O20:P20"/>
    <mergeCell ref="Q20:R20"/>
    <mergeCell ref="S20:S21"/>
    <mergeCell ref="T20:T21"/>
    <mergeCell ref="X17:X18"/>
    <mergeCell ref="Y17:Y18"/>
    <mergeCell ref="Z17:Z18"/>
    <mergeCell ref="AA17:AA18"/>
    <mergeCell ref="O17:P17"/>
    <mergeCell ref="Q17:R17"/>
    <mergeCell ref="S17:S18"/>
    <mergeCell ref="A20:B20"/>
    <mergeCell ref="C20:C21"/>
    <mergeCell ref="D20:D21"/>
    <mergeCell ref="E20:E21"/>
    <mergeCell ref="F20:F21"/>
    <mergeCell ref="G20:G21"/>
    <mergeCell ref="H20:H21"/>
    <mergeCell ref="AH17:AH18"/>
    <mergeCell ref="AI17:AI18"/>
    <mergeCell ref="Y20:Y21"/>
    <mergeCell ref="U20:U21"/>
    <mergeCell ref="V20:V21"/>
    <mergeCell ref="I20:I21"/>
    <mergeCell ref="J20:J21"/>
    <mergeCell ref="K20:K21"/>
    <mergeCell ref="L20:L21"/>
    <mergeCell ref="M20:M21"/>
    <mergeCell ref="N20:N21"/>
    <mergeCell ref="N17:N18"/>
    <mergeCell ref="H17:H18"/>
    <mergeCell ref="I17:I18"/>
    <mergeCell ref="J17:J18"/>
    <mergeCell ref="K17:K18"/>
    <mergeCell ref="L17: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O20:AO21"/>
    <mergeCell ref="AP20:AQ20"/>
    <mergeCell ref="A23:B23"/>
    <mergeCell ref="C23:C24"/>
    <mergeCell ref="D23:D24"/>
    <mergeCell ref="E23:E24"/>
    <mergeCell ref="F23:F24"/>
    <mergeCell ref="G23:G24"/>
    <mergeCell ref="H23:H24"/>
    <mergeCell ref="I23:I24"/>
    <mergeCell ref="AI20:AI21"/>
    <mergeCell ref="AJ20:AJ21"/>
    <mergeCell ref="AK20:AK21"/>
    <mergeCell ref="AL20:AL21"/>
    <mergeCell ref="AM20:AM21"/>
    <mergeCell ref="AN20:AN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S26:S27"/>
    <mergeCell ref="T26:T27"/>
    <mergeCell ref="U26:U27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S23:S24"/>
    <mergeCell ref="T23:T24"/>
    <mergeCell ref="U23:U24"/>
    <mergeCell ref="V23:V24"/>
    <mergeCell ref="W23:W24"/>
    <mergeCell ref="K26:K27"/>
    <mergeCell ref="L26:L27"/>
    <mergeCell ref="M26:M27"/>
    <mergeCell ref="N26:N27"/>
    <mergeCell ref="O26:P26"/>
    <mergeCell ref="Q26:R26"/>
    <mergeCell ref="J23:J24"/>
    <mergeCell ref="K23:K24"/>
    <mergeCell ref="L23:L24"/>
    <mergeCell ref="M23:M24"/>
    <mergeCell ref="N23:N24"/>
    <mergeCell ref="O23:P23"/>
    <mergeCell ref="Q23:R23"/>
    <mergeCell ref="A26:B26"/>
    <mergeCell ref="C26:C27"/>
    <mergeCell ref="D26:D27"/>
    <mergeCell ref="E26:E27"/>
    <mergeCell ref="F26:F27"/>
    <mergeCell ref="G26:G27"/>
    <mergeCell ref="H26:H27"/>
    <mergeCell ref="I26:I27"/>
    <mergeCell ref="J26:J27"/>
    <mergeCell ref="V26:V27"/>
    <mergeCell ref="W26:W27"/>
    <mergeCell ref="X26:X27"/>
    <mergeCell ref="AO29:AO30"/>
    <mergeCell ref="AP29:AQ29"/>
    <mergeCell ref="AJ29:AJ30"/>
    <mergeCell ref="AK29:AK30"/>
    <mergeCell ref="AL29:AL30"/>
    <mergeCell ref="AP23:AQ23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K26:AK27"/>
    <mergeCell ref="AL26:AL27"/>
    <mergeCell ref="AM26:AM27"/>
    <mergeCell ref="AN26:AN27"/>
    <mergeCell ref="AO26:AO27"/>
    <mergeCell ref="AP26:AQ26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M29:M30"/>
    <mergeCell ref="A29:B29"/>
    <mergeCell ref="C29:C30"/>
    <mergeCell ref="D29:D30"/>
    <mergeCell ref="E29:E30"/>
    <mergeCell ref="F29:F30"/>
    <mergeCell ref="G29:G30"/>
    <mergeCell ref="T29:T30"/>
    <mergeCell ref="U29:U30"/>
    <mergeCell ref="AN29:AN30"/>
    <mergeCell ref="Z32:Z33"/>
    <mergeCell ref="AA32:AA33"/>
    <mergeCell ref="AB32:AB33"/>
    <mergeCell ref="O32:P32"/>
    <mergeCell ref="Q32:R32"/>
    <mergeCell ref="S32:S33"/>
    <mergeCell ref="T32:T33"/>
    <mergeCell ref="X29:X30"/>
    <mergeCell ref="Y29:Y30"/>
    <mergeCell ref="Z29:Z30"/>
    <mergeCell ref="AA29:AA30"/>
    <mergeCell ref="O29:P29"/>
    <mergeCell ref="Q29:R29"/>
    <mergeCell ref="S29:S30"/>
    <mergeCell ref="A32:B32"/>
    <mergeCell ref="C32:C33"/>
    <mergeCell ref="D32:D33"/>
    <mergeCell ref="E32:E33"/>
    <mergeCell ref="F32:F33"/>
    <mergeCell ref="G32:G33"/>
    <mergeCell ref="H32:H33"/>
    <mergeCell ref="AH29:AH30"/>
    <mergeCell ref="AI29:AI30"/>
    <mergeCell ref="Y32:Y33"/>
    <mergeCell ref="U32:U33"/>
    <mergeCell ref="V32:V33"/>
    <mergeCell ref="I32:I33"/>
    <mergeCell ref="J32:J33"/>
    <mergeCell ref="K32:K33"/>
    <mergeCell ref="L32:L33"/>
    <mergeCell ref="M32:M33"/>
    <mergeCell ref="N32:N33"/>
    <mergeCell ref="N29:N30"/>
    <mergeCell ref="H29:H30"/>
    <mergeCell ref="I29:I30"/>
    <mergeCell ref="J29:J30"/>
    <mergeCell ref="K29:K30"/>
    <mergeCell ref="L29: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O32:AO33"/>
    <mergeCell ref="AP32:AQ32"/>
    <mergeCell ref="A35:B35"/>
    <mergeCell ref="C35:C36"/>
    <mergeCell ref="D35:D36"/>
    <mergeCell ref="E35:E36"/>
    <mergeCell ref="F35:F36"/>
    <mergeCell ref="G35:G36"/>
    <mergeCell ref="H35:H36"/>
    <mergeCell ref="I35:I36"/>
    <mergeCell ref="AI32:AI33"/>
    <mergeCell ref="AJ32:AJ33"/>
    <mergeCell ref="AK32:AK33"/>
    <mergeCell ref="AL32:AL33"/>
    <mergeCell ref="AM32:AM33"/>
    <mergeCell ref="AN32:AN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Q35:R35"/>
    <mergeCell ref="S35:S36"/>
    <mergeCell ref="T35:T36"/>
    <mergeCell ref="U35:U36"/>
    <mergeCell ref="V35:V36"/>
    <mergeCell ref="W35:W36"/>
    <mergeCell ref="J35:J36"/>
    <mergeCell ref="K35:K36"/>
    <mergeCell ref="L35:L36"/>
    <mergeCell ref="M35:M36"/>
    <mergeCell ref="N35:N36"/>
    <mergeCell ref="O35:P35"/>
    <mergeCell ref="S38:S39"/>
    <mergeCell ref="T38:T39"/>
    <mergeCell ref="U38:U39"/>
    <mergeCell ref="V38:V39"/>
    <mergeCell ref="W38:W39"/>
    <mergeCell ref="X38:X39"/>
    <mergeCell ref="K38:K39"/>
    <mergeCell ref="L38:L39"/>
    <mergeCell ref="M38:M39"/>
    <mergeCell ref="N38:N39"/>
    <mergeCell ref="O38:P38"/>
    <mergeCell ref="Q38:R38"/>
    <mergeCell ref="AP35:AQ35"/>
    <mergeCell ref="A38:B38"/>
    <mergeCell ref="C38:C39"/>
    <mergeCell ref="D38:D39"/>
    <mergeCell ref="E38:E39"/>
    <mergeCell ref="F38:F39"/>
    <mergeCell ref="G38:G39"/>
    <mergeCell ref="H38:H39"/>
    <mergeCell ref="I38:I39"/>
    <mergeCell ref="J38:J39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K38:AK39"/>
    <mergeCell ref="AL38:AL39"/>
    <mergeCell ref="AM38:AM39"/>
    <mergeCell ref="AN38:AN39"/>
    <mergeCell ref="AO38:AO39"/>
    <mergeCell ref="AP38:AQ38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H41:H42"/>
    <mergeCell ref="I41:I42"/>
    <mergeCell ref="J41:J42"/>
    <mergeCell ref="K41:K42"/>
    <mergeCell ref="L41:L42"/>
    <mergeCell ref="M41:M42"/>
    <mergeCell ref="A41:B41"/>
    <mergeCell ref="C41:C42"/>
    <mergeCell ref="D41:D42"/>
    <mergeCell ref="E41:E42"/>
    <mergeCell ref="F41:F42"/>
    <mergeCell ref="G41:G42"/>
    <mergeCell ref="N44:N45"/>
    <mergeCell ref="AN41:AN42"/>
    <mergeCell ref="Z44:Z45"/>
    <mergeCell ref="AA44:AA45"/>
    <mergeCell ref="AB44:AB45"/>
    <mergeCell ref="O44:P44"/>
    <mergeCell ref="Q44:R44"/>
    <mergeCell ref="S44:S45"/>
    <mergeCell ref="T44:T45"/>
    <mergeCell ref="X41:X42"/>
    <mergeCell ref="Y41:Y42"/>
    <mergeCell ref="Z41:Z42"/>
    <mergeCell ref="AA41:AA42"/>
    <mergeCell ref="N41:N42"/>
    <mergeCell ref="O41:P41"/>
    <mergeCell ref="Q41:R41"/>
    <mergeCell ref="S41:S42"/>
    <mergeCell ref="T41:T42"/>
    <mergeCell ref="U41:U42"/>
    <mergeCell ref="AE44:AE45"/>
    <mergeCell ref="AF44:AF45"/>
    <mergeCell ref="AG44:AG45"/>
    <mergeCell ref="AH44:AH45"/>
    <mergeCell ref="W44:W45"/>
    <mergeCell ref="A44:B44"/>
    <mergeCell ref="C44:C45"/>
    <mergeCell ref="D44:D45"/>
    <mergeCell ref="E44:E45"/>
    <mergeCell ref="F44:F45"/>
    <mergeCell ref="G44:G45"/>
    <mergeCell ref="H44:H45"/>
    <mergeCell ref="AH41:AH42"/>
    <mergeCell ref="AI41:AI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U44:U45"/>
    <mergeCell ref="V44:V45"/>
    <mergeCell ref="I44:I45"/>
    <mergeCell ref="J44:J45"/>
    <mergeCell ref="K44:K45"/>
    <mergeCell ref="L44:L45"/>
    <mergeCell ref="M44:M45"/>
    <mergeCell ref="X44:X45"/>
    <mergeCell ref="Y44:Y45"/>
    <mergeCell ref="AO41:AO42"/>
    <mergeCell ref="AP41:AQ41"/>
    <mergeCell ref="AJ41:AJ42"/>
    <mergeCell ref="AK41:AK42"/>
    <mergeCell ref="AL41:AL42"/>
    <mergeCell ref="AM41:AM42"/>
    <mergeCell ref="AO44:AO45"/>
    <mergeCell ref="AC47:AC48"/>
    <mergeCell ref="Q47:R47"/>
    <mergeCell ref="S47:S48"/>
    <mergeCell ref="T47:T48"/>
    <mergeCell ref="U47:U48"/>
    <mergeCell ref="V47:V48"/>
    <mergeCell ref="W47:W48"/>
    <mergeCell ref="AP44:AQ44"/>
    <mergeCell ref="A47:B47"/>
    <mergeCell ref="C47:C48"/>
    <mergeCell ref="D47:D48"/>
    <mergeCell ref="E47:E48"/>
    <mergeCell ref="F47:F48"/>
    <mergeCell ref="G47:G48"/>
    <mergeCell ref="H47:H48"/>
    <mergeCell ref="I47:I48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J47:J48"/>
    <mergeCell ref="K47:K48"/>
    <mergeCell ref="L47:L48"/>
    <mergeCell ref="M47:M48"/>
    <mergeCell ref="N47:N48"/>
    <mergeCell ref="O47:P47"/>
    <mergeCell ref="AP47:AQ47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H47:AH48"/>
    <mergeCell ref="AI47:AI48"/>
    <mergeCell ref="X47:X48"/>
    <mergeCell ref="Y47:Y48"/>
    <mergeCell ref="Z47:Z48"/>
    <mergeCell ref="AA47:AA48"/>
    <mergeCell ref="AB47:AB48"/>
  </mergeCells>
  <printOptions horizontalCentered="1"/>
  <pageMargins left="0.25" right="0.25" top="0.33" bottom="0.31" header="0.3" footer="0.3"/>
  <pageSetup paperSize="9" scale="60" orientation="landscape" r:id="rId1"/>
  <rowBreaks count="1" manualBreakCount="1">
    <brk id="31" max="4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10"/>
  <sheetViews>
    <sheetView view="pageBreakPreview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8.75" style="61" customWidth="1"/>
    <col min="4" max="4" width="10.625" style="61" bestFit="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225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MC!A12</f>
        <v>1</v>
      </c>
      <c r="B4" s="161" t="str">
        <f>MC!B12</f>
        <v>ID20016</v>
      </c>
      <c r="C4" s="187" t="str">
        <f>MC!D12</f>
        <v>បូ សំណាង</v>
      </c>
      <c r="D4" s="162">
        <f>MC!H12</f>
        <v>44958</v>
      </c>
      <c r="E4" s="163">
        <f>MC!I12</f>
        <v>204</v>
      </c>
      <c r="F4" s="163">
        <f>MC!J12</f>
        <v>26</v>
      </c>
      <c r="G4" s="161">
        <f>MC!K12</f>
        <v>0</v>
      </c>
      <c r="H4" s="161">
        <f>MC!L12</f>
        <v>0</v>
      </c>
      <c r="I4" s="161">
        <f>MC!M12</f>
        <v>0</v>
      </c>
      <c r="J4" s="161">
        <f>MC!N12</f>
        <v>25</v>
      </c>
      <c r="K4" s="161">
        <f>MC!P12</f>
        <v>0</v>
      </c>
      <c r="L4" s="161">
        <f>MC!Q12</f>
        <v>0</v>
      </c>
      <c r="M4" s="161" t="str">
        <f>MC!R12</f>
        <v>1</v>
      </c>
      <c r="N4" s="161">
        <f>MC!S12</f>
        <v>0</v>
      </c>
      <c r="O4" s="164">
        <f>MC!T12</f>
        <v>0</v>
      </c>
      <c r="P4" s="164">
        <f>MC!U12</f>
        <v>0</v>
      </c>
      <c r="Q4" s="165">
        <f>MC!W12</f>
        <v>0</v>
      </c>
      <c r="R4" s="165">
        <f>MC!X12</f>
        <v>0</v>
      </c>
      <c r="S4" s="165">
        <f>MC!AB12</f>
        <v>0</v>
      </c>
      <c r="T4" s="165">
        <f>MC!AC12</f>
        <v>0</v>
      </c>
      <c r="U4" s="165">
        <f>MC!AD12</f>
        <v>0</v>
      </c>
      <c r="V4" s="165">
        <f>MC!AE12</f>
        <v>7.8461538461538458</v>
      </c>
      <c r="W4" s="165">
        <f>MC!AF12</f>
        <v>0</v>
      </c>
      <c r="X4" s="165">
        <f>MC!AG12</f>
        <v>196.15384615384613</v>
      </c>
      <c r="Y4" s="165">
        <f>MC!AH12</f>
        <v>203.99999999999997</v>
      </c>
      <c r="Z4" s="165"/>
      <c r="AA4" s="165"/>
      <c r="AB4" s="165">
        <f>MC!AL12</f>
        <v>10</v>
      </c>
      <c r="AC4" s="165">
        <f>MC!AR12</f>
        <v>14.423076923076922</v>
      </c>
      <c r="AD4" s="165">
        <f>MC!AX12</f>
        <v>228.42307692307691</v>
      </c>
      <c r="AE4" s="163">
        <f>MC!BE12</f>
        <v>6</v>
      </c>
      <c r="AF4" s="166">
        <f>MC!BH12</f>
        <v>229.00000000000003</v>
      </c>
      <c r="AG4" s="166">
        <f>MC!BW12</f>
        <v>0</v>
      </c>
      <c r="AH4" s="166">
        <f>MC!BX12</f>
        <v>13</v>
      </c>
      <c r="AI4" s="166">
        <f>MC!BY12</f>
        <v>0</v>
      </c>
      <c r="AJ4" s="166">
        <f>MC!BV12</f>
        <v>0.95960204578665464</v>
      </c>
      <c r="AK4" s="166">
        <f>MC!BZ12</f>
        <v>216.5</v>
      </c>
      <c r="AL4" s="166">
        <f>MC!CA12</f>
        <v>0</v>
      </c>
      <c r="AM4" s="166">
        <f>MC!CB12</f>
        <v>5.83</v>
      </c>
      <c r="AN4" s="166">
        <f>MC!CC12</f>
        <v>1</v>
      </c>
      <c r="AO4" s="166">
        <f>MC!CD12</f>
        <v>252.13</v>
      </c>
      <c r="AP4" s="161">
        <f>MC!CE12</f>
        <v>252</v>
      </c>
      <c r="AQ4" s="167">
        <f>MC!CF12</f>
        <v>500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225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MC!A13</f>
        <v>2</v>
      </c>
      <c r="B7" s="161" t="str">
        <f>MC!B13</f>
        <v>ID20022</v>
      </c>
      <c r="C7" s="187" t="str">
        <f>MC!D13</f>
        <v>ឈឿន សេងលី</v>
      </c>
      <c r="D7" s="162">
        <f>MC!H13</f>
        <v>45352</v>
      </c>
      <c r="E7" s="163">
        <f>MC!I13</f>
        <v>204</v>
      </c>
      <c r="F7" s="163">
        <f>MC!J13</f>
        <v>26</v>
      </c>
      <c r="G7" s="161">
        <f>MC!K13</f>
        <v>0</v>
      </c>
      <c r="H7" s="161">
        <f>MC!L13</f>
        <v>0</v>
      </c>
      <c r="I7" s="161">
        <f>MC!M13</f>
        <v>0</v>
      </c>
      <c r="J7" s="161">
        <f>MC!N13</f>
        <v>26</v>
      </c>
      <c r="K7" s="161">
        <f>MC!P13</f>
        <v>0</v>
      </c>
      <c r="L7" s="161">
        <f>MC!Q13</f>
        <v>0</v>
      </c>
      <c r="M7" s="161">
        <f>MC!R13</f>
        <v>0</v>
      </c>
      <c r="N7" s="161">
        <f>MC!S13</f>
        <v>0</v>
      </c>
      <c r="O7" s="164">
        <f>MC!T13</f>
        <v>0</v>
      </c>
      <c r="P7" s="164">
        <f>MC!U13</f>
        <v>0</v>
      </c>
      <c r="Q7" s="165">
        <f>MC!W13</f>
        <v>0</v>
      </c>
      <c r="R7" s="165">
        <f>MC!X13</f>
        <v>0</v>
      </c>
      <c r="S7" s="165">
        <f>MC!AB13</f>
        <v>0</v>
      </c>
      <c r="T7" s="165">
        <f>MC!AC13</f>
        <v>0</v>
      </c>
      <c r="U7" s="165">
        <f>MC!AD13</f>
        <v>0</v>
      </c>
      <c r="V7" s="165">
        <f>MC!AE13</f>
        <v>0</v>
      </c>
      <c r="W7" s="165">
        <f>MC!AF13</f>
        <v>0</v>
      </c>
      <c r="X7" s="165">
        <f>MC!AG13</f>
        <v>204</v>
      </c>
      <c r="Y7" s="165">
        <f>MC!AH13</f>
        <v>204</v>
      </c>
      <c r="Z7" s="165"/>
      <c r="AA7" s="165"/>
      <c r="AB7" s="165">
        <f>MC!AL13</f>
        <v>10</v>
      </c>
      <c r="AC7" s="165">
        <f>MC!AR13</f>
        <v>14.999999999999998</v>
      </c>
      <c r="AD7" s="165">
        <f>MC!AX13</f>
        <v>229</v>
      </c>
      <c r="AE7" s="163">
        <f>MC!BE13</f>
        <v>0</v>
      </c>
      <c r="AF7" s="166">
        <f>MC!BH13</f>
        <v>245</v>
      </c>
      <c r="AG7" s="166">
        <f>MC!BW13</f>
        <v>73.517499999999998</v>
      </c>
      <c r="AH7" s="166">
        <f>MC!BX13</f>
        <v>13.5</v>
      </c>
      <c r="AI7" s="166">
        <f>MC!BY13</f>
        <v>0</v>
      </c>
      <c r="AJ7" s="166">
        <f>MC!BV13</f>
        <v>5.141792498782273</v>
      </c>
      <c r="AK7" s="166">
        <f>MC!BZ13</f>
        <v>224.5</v>
      </c>
      <c r="AL7" s="166">
        <f>MC!CA13</f>
        <v>0</v>
      </c>
      <c r="AM7" s="166">
        <f>MC!CB13</f>
        <v>5.83</v>
      </c>
      <c r="AN7" s="166">
        <f>MC!CC13</f>
        <v>1</v>
      </c>
      <c r="AO7" s="166">
        <f>MC!CD13</f>
        <v>324.55</v>
      </c>
      <c r="AP7" s="161">
        <f>MC!CE13</f>
        <v>324</v>
      </c>
      <c r="AQ7" s="167">
        <f>MC!CF13</f>
        <v>2200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225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MC!A14</f>
        <v>3</v>
      </c>
      <c r="B10" s="161" t="str">
        <f>MC!B14</f>
        <v>ID20023</v>
      </c>
      <c r="C10" s="187" t="str">
        <f>MC!D14</f>
        <v>ទ្រី ម៉េងហៀង</v>
      </c>
      <c r="D10" s="162">
        <f>MC!H14</f>
        <v>44629</v>
      </c>
      <c r="E10" s="163">
        <f>MC!I14</f>
        <v>204</v>
      </c>
      <c r="F10" s="163">
        <f>MC!J14</f>
        <v>26</v>
      </c>
      <c r="G10" s="161">
        <f>MC!K14</f>
        <v>0</v>
      </c>
      <c r="H10" s="161">
        <f>MC!L14</f>
        <v>0</v>
      </c>
      <c r="I10" s="161">
        <f>MC!M14</f>
        <v>0</v>
      </c>
      <c r="J10" s="161">
        <f>MC!N14</f>
        <v>26</v>
      </c>
      <c r="K10" s="161">
        <f>MC!P14</f>
        <v>0</v>
      </c>
      <c r="L10" s="161">
        <f>MC!Q14</f>
        <v>0</v>
      </c>
      <c r="M10" s="161">
        <f>MC!R14</f>
        <v>0</v>
      </c>
      <c r="N10" s="161">
        <f>MC!S14</f>
        <v>0</v>
      </c>
      <c r="O10" s="164">
        <f>MC!T14</f>
        <v>0</v>
      </c>
      <c r="P10" s="164">
        <f>MC!U14</f>
        <v>0</v>
      </c>
      <c r="Q10" s="165">
        <f>MC!W14</f>
        <v>0</v>
      </c>
      <c r="R10" s="165">
        <f>MC!X14</f>
        <v>0</v>
      </c>
      <c r="S10" s="165">
        <f>MC!AB14</f>
        <v>0</v>
      </c>
      <c r="T10" s="165">
        <f>MC!AC14</f>
        <v>0</v>
      </c>
      <c r="U10" s="165">
        <f>MC!AD14</f>
        <v>0</v>
      </c>
      <c r="V10" s="165">
        <f>MC!AE14</f>
        <v>0</v>
      </c>
      <c r="W10" s="165">
        <f>MC!AF14</f>
        <v>0</v>
      </c>
      <c r="X10" s="165">
        <f>MC!AG14</f>
        <v>204</v>
      </c>
      <c r="Y10" s="165">
        <f>MC!AH14</f>
        <v>204</v>
      </c>
      <c r="Z10" s="165"/>
      <c r="AA10" s="165"/>
      <c r="AB10" s="165">
        <f>MC!AL14</f>
        <v>10</v>
      </c>
      <c r="AC10" s="165">
        <f>MC!AR14</f>
        <v>14.999999999999998</v>
      </c>
      <c r="AD10" s="165">
        <f>MC!AX14</f>
        <v>229</v>
      </c>
      <c r="AE10" s="163">
        <f>MC!BE14</f>
        <v>12</v>
      </c>
      <c r="AF10" s="166">
        <f>MC!BH14</f>
        <v>70</v>
      </c>
      <c r="AG10" s="166">
        <f>MC!BW14</f>
        <v>14.9885</v>
      </c>
      <c r="AH10" s="166">
        <f>MC!BX14</f>
        <v>13.5</v>
      </c>
      <c r="AI10" s="166">
        <f>MC!BY14</f>
        <v>0</v>
      </c>
      <c r="AJ10" s="166">
        <f>MC!BV14</f>
        <v>0</v>
      </c>
      <c r="AK10" s="166">
        <f>MC!BZ14</f>
        <v>137</v>
      </c>
      <c r="AL10" s="166">
        <f>MC!CA14</f>
        <v>0</v>
      </c>
      <c r="AM10" s="166">
        <f>MC!CB14</f>
        <v>5.83</v>
      </c>
      <c r="AN10" s="166">
        <f>MC!CC14</f>
        <v>1</v>
      </c>
      <c r="AO10" s="166">
        <f>MC!CD14</f>
        <v>195.66</v>
      </c>
      <c r="AP10" s="161">
        <f>MC!CE14</f>
        <v>195</v>
      </c>
      <c r="AQ10" s="167">
        <f>MC!CF14</f>
        <v>2600</v>
      </c>
    </row>
  </sheetData>
  <mergeCells count="118">
    <mergeCell ref="AF2:AF3"/>
    <mergeCell ref="AG2:AG3"/>
    <mergeCell ref="AH2:AH3"/>
    <mergeCell ref="V2:V3"/>
    <mergeCell ref="W2:W3"/>
    <mergeCell ref="X2:X3"/>
    <mergeCell ref="AA2:AA3"/>
    <mergeCell ref="AB2:AB3"/>
    <mergeCell ref="AC2:AC3"/>
    <mergeCell ref="AD2:AD3"/>
    <mergeCell ref="K2:K3"/>
    <mergeCell ref="L2:L3"/>
    <mergeCell ref="M2:M3"/>
    <mergeCell ref="N2:N3"/>
    <mergeCell ref="O2:P2"/>
    <mergeCell ref="Q2:R2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I2:AI3"/>
    <mergeCell ref="AJ2:AJ3"/>
    <mergeCell ref="Y2:Y3"/>
    <mergeCell ref="Z2:Z3"/>
    <mergeCell ref="S2:S3"/>
    <mergeCell ref="T2:T3"/>
    <mergeCell ref="U2:U3"/>
    <mergeCell ref="N5:N6"/>
    <mergeCell ref="O5:P5"/>
    <mergeCell ref="Q5:R5"/>
    <mergeCell ref="S5:S6"/>
    <mergeCell ref="T5:T6"/>
    <mergeCell ref="U5:U6"/>
    <mergeCell ref="V8:V9"/>
    <mergeCell ref="I8:I9"/>
    <mergeCell ref="J8:J9"/>
    <mergeCell ref="K8:K9"/>
    <mergeCell ref="L8:L9"/>
    <mergeCell ref="M8:M9"/>
    <mergeCell ref="N8:N9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B5:AB6"/>
    <mergeCell ref="AC5:AC6"/>
    <mergeCell ref="AD5:AD6"/>
    <mergeCell ref="AE5:AE6"/>
    <mergeCell ref="AF5:AF6"/>
    <mergeCell ref="AG5:AG6"/>
    <mergeCell ref="V5:V6"/>
    <mergeCell ref="W5:W6"/>
    <mergeCell ref="A5:B5"/>
    <mergeCell ref="C5:C6"/>
    <mergeCell ref="D5:D6"/>
    <mergeCell ref="E5:E6"/>
    <mergeCell ref="F5:F6"/>
    <mergeCell ref="G5:G6"/>
    <mergeCell ref="U8:U9"/>
    <mergeCell ref="W8:W9"/>
    <mergeCell ref="X8:X9"/>
    <mergeCell ref="Y8:Y9"/>
    <mergeCell ref="Z8:Z9"/>
    <mergeCell ref="AN5:AN6"/>
    <mergeCell ref="AO5:AO6"/>
    <mergeCell ref="AP5:AQ5"/>
    <mergeCell ref="AJ5:AJ6"/>
    <mergeCell ref="AK5:AK6"/>
    <mergeCell ref="AL5:AL6"/>
    <mergeCell ref="AM5:AM6"/>
    <mergeCell ref="AA8:AA9"/>
    <mergeCell ref="AB8:AB9"/>
    <mergeCell ref="X5:X6"/>
    <mergeCell ref="Y5:Y6"/>
    <mergeCell ref="Z5:Z6"/>
    <mergeCell ref="AA5:AA6"/>
    <mergeCell ref="O8:P8"/>
    <mergeCell ref="Q8:R8"/>
    <mergeCell ref="S8:S9"/>
    <mergeCell ref="T8:T9"/>
    <mergeCell ref="AO8:AO9"/>
    <mergeCell ref="AP8:AQ8"/>
    <mergeCell ref="H5:H6"/>
    <mergeCell ref="I5:I6"/>
    <mergeCell ref="J5:J6"/>
    <mergeCell ref="K5:K6"/>
    <mergeCell ref="L5:L6"/>
    <mergeCell ref="M5:M6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7"/>
  <sheetViews>
    <sheetView view="pageBreakPreview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9.125" style="61" customWidth="1"/>
    <col min="4" max="4" width="10.25" style="6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226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EL!A12</f>
        <v>1</v>
      </c>
      <c r="B4" s="161" t="str">
        <f>EL!B12</f>
        <v>ID20015</v>
      </c>
      <c r="C4" s="187" t="str">
        <f>EL!D12</f>
        <v>មូល ប៊ុនធឿន</v>
      </c>
      <c r="D4" s="162">
        <f>EL!H12</f>
        <v>44958</v>
      </c>
      <c r="E4" s="163">
        <f>EL!I12</f>
        <v>204</v>
      </c>
      <c r="F4" s="163">
        <f>EL!J12</f>
        <v>26</v>
      </c>
      <c r="G4" s="161">
        <f>EL!K12</f>
        <v>0</v>
      </c>
      <c r="H4" s="161">
        <f>EL!L12</f>
        <v>0</v>
      </c>
      <c r="I4" s="161">
        <f>EL!M12</f>
        <v>0</v>
      </c>
      <c r="J4" s="161">
        <f>EL!N12</f>
        <v>26</v>
      </c>
      <c r="K4" s="161">
        <f>EL!P12</f>
        <v>0</v>
      </c>
      <c r="L4" s="161">
        <f>EL!Q12</f>
        <v>0</v>
      </c>
      <c r="M4" s="161">
        <f>EL!R12</f>
        <v>0</v>
      </c>
      <c r="N4" s="161">
        <f>EL!S12</f>
        <v>0</v>
      </c>
      <c r="O4" s="164">
        <f>EL!T12</f>
        <v>0</v>
      </c>
      <c r="P4" s="164">
        <f>EL!U12</f>
        <v>0</v>
      </c>
      <c r="Q4" s="165">
        <f>EL!W12</f>
        <v>0</v>
      </c>
      <c r="R4" s="165">
        <f>EL!X12</f>
        <v>0</v>
      </c>
      <c r="S4" s="165">
        <f>EL!AB12</f>
        <v>0</v>
      </c>
      <c r="T4" s="165">
        <f>EL!AC12</f>
        <v>0</v>
      </c>
      <c r="U4" s="165">
        <f>EL!AD12</f>
        <v>0</v>
      </c>
      <c r="V4" s="165">
        <f>EL!AE12</f>
        <v>0</v>
      </c>
      <c r="W4" s="165">
        <f>EL!AF12</f>
        <v>0</v>
      </c>
      <c r="X4" s="165">
        <f>EL!AG12</f>
        <v>204</v>
      </c>
      <c r="Y4" s="165">
        <f>EL!AH12</f>
        <v>204</v>
      </c>
      <c r="Z4" s="165"/>
      <c r="AA4" s="165"/>
      <c r="AB4" s="165">
        <f>EL!AL12</f>
        <v>10</v>
      </c>
      <c r="AC4" s="165">
        <f>EL!AR12</f>
        <v>14.999999999999998</v>
      </c>
      <c r="AD4" s="165">
        <f>EL!AX12</f>
        <v>229</v>
      </c>
      <c r="AE4" s="163">
        <f>EL!BE12</f>
        <v>6</v>
      </c>
      <c r="AF4" s="166">
        <f>EL!BH12</f>
        <v>289</v>
      </c>
      <c r="AG4" s="166">
        <f>EL!BW12</f>
        <v>0</v>
      </c>
      <c r="AH4" s="166">
        <f>EL!BX12</f>
        <v>13.5</v>
      </c>
      <c r="AI4" s="166">
        <f>EL!BY12</f>
        <v>0</v>
      </c>
      <c r="AJ4" s="166">
        <f>EL!BV12</f>
        <v>3.9886020457866564</v>
      </c>
      <c r="AK4" s="166">
        <f>EL!BZ12</f>
        <v>246.5</v>
      </c>
      <c r="AL4" s="166">
        <f>EL!CA12</f>
        <v>0</v>
      </c>
      <c r="AM4" s="166">
        <f>EL!CB12</f>
        <v>5.83</v>
      </c>
      <c r="AN4" s="166">
        <f>EL!CC12</f>
        <v>1</v>
      </c>
      <c r="AO4" s="166">
        <f>EL!CD12</f>
        <v>280.18</v>
      </c>
      <c r="AP4" s="161">
        <f>EL!CE12</f>
        <v>280</v>
      </c>
      <c r="AQ4" s="167">
        <f>EL!CF12</f>
        <v>700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226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EL!A13</f>
        <v>2</v>
      </c>
      <c r="B7" s="161" t="str">
        <f>EL!B13</f>
        <v>ID20017</v>
      </c>
      <c r="C7" s="187" t="str">
        <f>EL!D13</f>
        <v>ទង ធឿន</v>
      </c>
      <c r="D7" s="162">
        <f>EL!H13</f>
        <v>44958</v>
      </c>
      <c r="E7" s="163">
        <f>EL!I13</f>
        <v>204</v>
      </c>
      <c r="F7" s="163">
        <f>EL!J13</f>
        <v>26</v>
      </c>
      <c r="G7" s="161">
        <f>EL!K13</f>
        <v>1</v>
      </c>
      <c r="H7" s="161">
        <f>EL!L13</f>
        <v>0</v>
      </c>
      <c r="I7" s="161">
        <f>EL!M13</f>
        <v>0</v>
      </c>
      <c r="J7" s="161">
        <f>EL!N13</f>
        <v>25</v>
      </c>
      <c r="K7" s="161">
        <f>EL!P13</f>
        <v>0</v>
      </c>
      <c r="L7" s="161">
        <f>EL!Q13</f>
        <v>0</v>
      </c>
      <c r="M7" s="161">
        <f>EL!R13</f>
        <v>0</v>
      </c>
      <c r="N7" s="161">
        <f>EL!S13</f>
        <v>0</v>
      </c>
      <c r="O7" s="164">
        <f>EL!T13</f>
        <v>0</v>
      </c>
      <c r="P7" s="164">
        <f>EL!U13</f>
        <v>0</v>
      </c>
      <c r="Q7" s="165">
        <f>EL!W13</f>
        <v>0</v>
      </c>
      <c r="R7" s="165">
        <f>EL!X13</f>
        <v>0</v>
      </c>
      <c r="S7" s="165">
        <f>EL!AB13</f>
        <v>0</v>
      </c>
      <c r="T7" s="165">
        <f>EL!AC13</f>
        <v>0</v>
      </c>
      <c r="U7" s="165">
        <f>EL!AD13</f>
        <v>0</v>
      </c>
      <c r="V7" s="165">
        <f>EL!AE13</f>
        <v>0</v>
      </c>
      <c r="W7" s="165">
        <f>EL!AF13</f>
        <v>0</v>
      </c>
      <c r="X7" s="165">
        <f>EL!AG13</f>
        <v>196.15384615384613</v>
      </c>
      <c r="Y7" s="165">
        <f>EL!AH13</f>
        <v>196.15384615384613</v>
      </c>
      <c r="Z7" s="165"/>
      <c r="AA7" s="165"/>
      <c r="AB7" s="165">
        <f>EL!AL13</f>
        <v>10</v>
      </c>
      <c r="AC7" s="165">
        <f>EL!AR13</f>
        <v>14.423076923076922</v>
      </c>
      <c r="AD7" s="165">
        <f>EL!AX13</f>
        <v>220.57692307692307</v>
      </c>
      <c r="AE7" s="163">
        <f>EL!BE13</f>
        <v>6</v>
      </c>
      <c r="AF7" s="166">
        <f>EL!BH13</f>
        <v>200.96153846153845</v>
      </c>
      <c r="AG7" s="166">
        <f>EL!BW13</f>
        <v>0</v>
      </c>
      <c r="AH7" s="166">
        <f>EL!BX13</f>
        <v>13</v>
      </c>
      <c r="AI7" s="166">
        <f>EL!BY13</f>
        <v>0</v>
      </c>
      <c r="AJ7" s="166">
        <f>EL!BV13</f>
        <v>0</v>
      </c>
      <c r="AK7" s="166">
        <f>EL!BZ13</f>
        <v>190.62</v>
      </c>
      <c r="AL7" s="166">
        <f>EL!CA13</f>
        <v>0</v>
      </c>
      <c r="AM7" s="166">
        <f>EL!CB13</f>
        <v>5.83</v>
      </c>
      <c r="AN7" s="166">
        <f>EL!CC13</f>
        <v>1</v>
      </c>
      <c r="AO7" s="166">
        <f>EL!CD13</f>
        <v>243.09</v>
      </c>
      <c r="AP7" s="161">
        <f>EL!CE13</f>
        <v>243</v>
      </c>
      <c r="AQ7" s="167">
        <f>EL!CF13</f>
        <v>400</v>
      </c>
    </row>
  </sheetData>
  <mergeCells count="79">
    <mergeCell ref="X2:X3"/>
    <mergeCell ref="K2:K3"/>
    <mergeCell ref="L2:L3"/>
    <mergeCell ref="M2:M3"/>
    <mergeCell ref="N2:N3"/>
    <mergeCell ref="O2:P2"/>
    <mergeCell ref="Q2:R2"/>
    <mergeCell ref="S2:S3"/>
    <mergeCell ref="T2:T3"/>
    <mergeCell ref="U2:U3"/>
    <mergeCell ref="V2:V3"/>
    <mergeCell ref="W2:W3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G5:G6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V5:V6"/>
    <mergeCell ref="W5:W6"/>
    <mergeCell ref="M5:M6"/>
    <mergeCell ref="H5:H6"/>
    <mergeCell ref="I5:I6"/>
    <mergeCell ref="A5:B5"/>
    <mergeCell ref="C5:C6"/>
    <mergeCell ref="D5:D6"/>
    <mergeCell ref="E5:E6"/>
    <mergeCell ref="F5:F6"/>
    <mergeCell ref="AF5:AF6"/>
    <mergeCell ref="AG5:AG6"/>
    <mergeCell ref="AI2:AI3"/>
    <mergeCell ref="AJ2:AJ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J5:J6"/>
    <mergeCell ref="K5:K6"/>
    <mergeCell ref="L5:L6"/>
    <mergeCell ref="AO5:AO6"/>
    <mergeCell ref="AP5:AQ5"/>
    <mergeCell ref="AH5:AH6"/>
    <mergeCell ref="AI5:AI6"/>
    <mergeCell ref="AJ5:AJ6"/>
    <mergeCell ref="AK5:AK6"/>
    <mergeCell ref="AL5:AL6"/>
    <mergeCell ref="AM5:AM6"/>
    <mergeCell ref="AN5:AN6"/>
    <mergeCell ref="AB5:AB6"/>
    <mergeCell ref="AC5:AC6"/>
    <mergeCell ref="AD5:AD6"/>
    <mergeCell ref="AE5:AE6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7"/>
  <sheetViews>
    <sheetView view="pageBreakPreview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9.125" style="61" customWidth="1"/>
    <col min="4" max="4" width="10.25" style="6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227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227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CL!A12</f>
        <v>1</v>
      </c>
      <c r="B4" s="161" t="str">
        <f>CL!B12</f>
        <v>ID1726</v>
      </c>
      <c r="C4" s="187" t="str">
        <f>CL!D12</f>
        <v>ហែម រ៉ា</v>
      </c>
      <c r="D4" s="162">
        <f>CL!H12</f>
        <v>45184</v>
      </c>
      <c r="E4" s="163">
        <f>CL!I12</f>
        <v>204</v>
      </c>
      <c r="F4" s="163">
        <f>CL!J12</f>
        <v>26</v>
      </c>
      <c r="G4" s="161">
        <f>CL!K12</f>
        <v>0</v>
      </c>
      <c r="H4" s="161">
        <f>CL!L12</f>
        <v>0</v>
      </c>
      <c r="I4" s="161">
        <f>CL!M12</f>
        <v>0</v>
      </c>
      <c r="J4" s="161">
        <f>CL!N12</f>
        <v>25.5</v>
      </c>
      <c r="K4" s="161" t="str">
        <f>CL!P12</f>
        <v>0.5</v>
      </c>
      <c r="L4" s="161">
        <f>CL!Q12</f>
        <v>0</v>
      </c>
      <c r="M4" s="161">
        <f>CL!R12</f>
        <v>0</v>
      </c>
      <c r="N4" s="161">
        <f>CL!S12</f>
        <v>0</v>
      </c>
      <c r="O4" s="164">
        <f>CL!T12</f>
        <v>0</v>
      </c>
      <c r="P4" s="164">
        <f>CL!U12</f>
        <v>0</v>
      </c>
      <c r="Q4" s="165">
        <f>CL!W12</f>
        <v>0</v>
      </c>
      <c r="R4" s="165">
        <f>CL!X12</f>
        <v>0</v>
      </c>
      <c r="S4" s="165">
        <f>CL!AB12</f>
        <v>0</v>
      </c>
      <c r="T4" s="165">
        <f>CL!AC12</f>
        <v>3.9230769230769229</v>
      </c>
      <c r="U4" s="165">
        <f>CL!AD12</f>
        <v>0</v>
      </c>
      <c r="V4" s="165">
        <f>CL!AE12</f>
        <v>0</v>
      </c>
      <c r="W4" s="165">
        <f>CL!AF12</f>
        <v>0</v>
      </c>
      <c r="X4" s="165">
        <f>CL!AG12</f>
        <v>200.07692307692307</v>
      </c>
      <c r="Y4" s="165">
        <f>CL!AH12</f>
        <v>204</v>
      </c>
      <c r="Z4" s="165"/>
      <c r="AA4" s="165"/>
      <c r="AB4" s="165">
        <f>CL!AL12</f>
        <v>10</v>
      </c>
      <c r="AC4" s="165">
        <f>CL!AR12</f>
        <v>14.999999999999998</v>
      </c>
      <c r="AD4" s="165">
        <f>CL!AX12</f>
        <v>229</v>
      </c>
      <c r="AE4" s="163">
        <f>CL!BE12</f>
        <v>3</v>
      </c>
      <c r="AF4" s="166">
        <f>CL!BH12</f>
        <v>0</v>
      </c>
      <c r="AG4" s="166">
        <f>CL!BW12</f>
        <v>0</v>
      </c>
      <c r="AH4" s="166">
        <f>CL!BX12</f>
        <v>13.25</v>
      </c>
      <c r="AI4" s="166">
        <f>CL!BY12</f>
        <v>0</v>
      </c>
      <c r="AJ4" s="166">
        <f>CL!BV12</f>
        <v>0</v>
      </c>
      <c r="AK4" s="166">
        <f>CL!BZ12</f>
        <v>102</v>
      </c>
      <c r="AL4" s="166">
        <f>CL!CA12</f>
        <v>0</v>
      </c>
      <c r="AM4" s="166">
        <f>CL!CB12</f>
        <v>4.9000000000000004</v>
      </c>
      <c r="AN4" s="166">
        <f>CL!CC12</f>
        <v>1</v>
      </c>
      <c r="AO4" s="166">
        <f>CL!CD12</f>
        <v>137.35</v>
      </c>
      <c r="AP4" s="161">
        <f>CL!CE12</f>
        <v>137</v>
      </c>
      <c r="AQ4" s="167">
        <f>CL!CF12</f>
        <v>1400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227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CL!A13</f>
        <v>2</v>
      </c>
      <c r="B7" s="161" t="str">
        <f>CL!B13</f>
        <v>ID1862</v>
      </c>
      <c r="C7" s="187" t="str">
        <f>CL!D13</f>
        <v>ហែម គឹមសាន</v>
      </c>
      <c r="D7" s="162">
        <f>CL!H13</f>
        <v>45481</v>
      </c>
      <c r="E7" s="163">
        <f>CL!I13</f>
        <v>202</v>
      </c>
      <c r="F7" s="163">
        <f>CL!J13</f>
        <v>26</v>
      </c>
      <c r="G7" s="161">
        <f>CL!K13</f>
        <v>0</v>
      </c>
      <c r="H7" s="161">
        <f>CL!L13</f>
        <v>0</v>
      </c>
      <c r="I7" s="161">
        <f>CL!M13</f>
        <v>0</v>
      </c>
      <c r="J7" s="161">
        <f>CL!N13</f>
        <v>21</v>
      </c>
      <c r="K7" s="161">
        <f>CL!P13</f>
        <v>0</v>
      </c>
      <c r="L7" s="161">
        <f>CL!Q13</f>
        <v>0</v>
      </c>
      <c r="M7" s="161">
        <f>CL!R13</f>
        <v>0</v>
      </c>
      <c r="N7" s="161">
        <f>CL!S13</f>
        <v>0</v>
      </c>
      <c r="O7" s="164">
        <f>CL!T13</f>
        <v>0</v>
      </c>
      <c r="P7" s="164">
        <f>CL!U13</f>
        <v>0</v>
      </c>
      <c r="Q7" s="165">
        <f>CL!W13</f>
        <v>0</v>
      </c>
      <c r="R7" s="165">
        <f>CL!X13</f>
        <v>0</v>
      </c>
      <c r="S7" s="165">
        <f>CL!AB13</f>
        <v>0</v>
      </c>
      <c r="T7" s="165">
        <f>CL!AC13</f>
        <v>0</v>
      </c>
      <c r="U7" s="165">
        <f>CL!AD13</f>
        <v>0</v>
      </c>
      <c r="V7" s="165">
        <f>CL!AE13</f>
        <v>0</v>
      </c>
      <c r="W7" s="165">
        <f>CL!AF13</f>
        <v>0</v>
      </c>
      <c r="X7" s="165">
        <f>CL!AG13</f>
        <v>163.15384615384616</v>
      </c>
      <c r="Y7" s="165">
        <f>CL!AH13</f>
        <v>163.15384615384616</v>
      </c>
      <c r="Z7" s="165"/>
      <c r="AA7" s="165"/>
      <c r="AB7" s="165">
        <f>CL!AL13</f>
        <v>10</v>
      </c>
      <c r="AC7" s="165">
        <f>CL!AR13</f>
        <v>12.115384615384615</v>
      </c>
      <c r="AD7" s="165">
        <f>CL!AX13</f>
        <v>185.26923076923077</v>
      </c>
      <c r="AE7" s="163">
        <f>CL!BE13</f>
        <v>0</v>
      </c>
      <c r="AF7" s="166">
        <f>CL!BH13</f>
        <v>0</v>
      </c>
      <c r="AG7" s="166">
        <f>CL!BW13</f>
        <v>0</v>
      </c>
      <c r="AH7" s="166">
        <f>CL!BX13</f>
        <v>10.5</v>
      </c>
      <c r="AI7" s="166">
        <f>CL!BY13</f>
        <v>0</v>
      </c>
      <c r="AJ7" s="166">
        <f>CL!BV13</f>
        <v>0</v>
      </c>
      <c r="AK7" s="166">
        <f>CL!BZ13</f>
        <v>54.38</v>
      </c>
      <c r="AL7" s="166">
        <f>CL!CA13</f>
        <v>0</v>
      </c>
      <c r="AM7" s="166">
        <f>CL!CB13</f>
        <v>3.91</v>
      </c>
      <c r="AN7" s="166">
        <f>CL!CC13</f>
        <v>1</v>
      </c>
      <c r="AO7" s="166">
        <f>CL!CD13</f>
        <v>136.47999999999999</v>
      </c>
      <c r="AP7" s="161">
        <f>CL!CE13</f>
        <v>136</v>
      </c>
      <c r="AQ7" s="167">
        <f>CL!CF13</f>
        <v>1900</v>
      </c>
    </row>
  </sheetData>
  <mergeCells count="79">
    <mergeCell ref="X2:X3"/>
    <mergeCell ref="K2:K3"/>
    <mergeCell ref="L2:L3"/>
    <mergeCell ref="M2:M3"/>
    <mergeCell ref="N2:N3"/>
    <mergeCell ref="O2:P2"/>
    <mergeCell ref="Q2:R2"/>
    <mergeCell ref="S2:S3"/>
    <mergeCell ref="T2:T3"/>
    <mergeCell ref="U2:U3"/>
    <mergeCell ref="V2:V3"/>
    <mergeCell ref="W2:W3"/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G5:G6"/>
    <mergeCell ref="X5:X6"/>
    <mergeCell ref="Y5:Y6"/>
    <mergeCell ref="Z5:Z6"/>
    <mergeCell ref="AA5:AA6"/>
    <mergeCell ref="N5:N6"/>
    <mergeCell ref="O5:P5"/>
    <mergeCell ref="Q5:R5"/>
    <mergeCell ref="S5:S6"/>
    <mergeCell ref="T5:T6"/>
    <mergeCell ref="U5:U6"/>
    <mergeCell ref="V5:V6"/>
    <mergeCell ref="W5:W6"/>
    <mergeCell ref="M5:M6"/>
    <mergeCell ref="H5:H6"/>
    <mergeCell ref="I5:I6"/>
    <mergeCell ref="A5:B5"/>
    <mergeCell ref="C5:C6"/>
    <mergeCell ref="D5:D6"/>
    <mergeCell ref="E5:E6"/>
    <mergeCell ref="F5:F6"/>
    <mergeCell ref="AF5:AF6"/>
    <mergeCell ref="AG5:AG6"/>
    <mergeCell ref="AI2:AI3"/>
    <mergeCell ref="AJ2:AJ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J5:J6"/>
    <mergeCell ref="K5:K6"/>
    <mergeCell ref="L5:L6"/>
    <mergeCell ref="AO5:AO6"/>
    <mergeCell ref="AP5:AQ5"/>
    <mergeCell ref="AH5:AH6"/>
    <mergeCell ref="AI5:AI6"/>
    <mergeCell ref="AJ5:AJ6"/>
    <mergeCell ref="AK5:AK6"/>
    <mergeCell ref="AL5:AL6"/>
    <mergeCell ref="AM5:AM6"/>
    <mergeCell ref="AN5:AN6"/>
    <mergeCell ref="AB5:AB6"/>
    <mergeCell ref="AC5:AC6"/>
    <mergeCell ref="AD5:AD6"/>
    <mergeCell ref="AE5:AE6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19"/>
  <sheetViews>
    <sheetView view="pageBreakPreview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6.75" style="61" customWidth="1"/>
    <col min="3" max="3" width="9.125" style="61" customWidth="1"/>
    <col min="4" max="4" width="10.25" style="61" customWidth="1"/>
    <col min="5" max="5" width="5.5" style="61" customWidth="1"/>
    <col min="6" max="6" width="4.75" style="61" customWidth="1"/>
    <col min="7" max="7" width="5" style="62" customWidth="1"/>
    <col min="8" max="8" width="5.125" style="62" customWidth="1"/>
    <col min="9" max="9" width="4.75" style="62" hidden="1" customWidth="1"/>
    <col min="10" max="10" width="6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7" width="5.625" style="61" customWidth="1"/>
    <col min="18" max="18" width="4.875" style="61" customWidth="1"/>
    <col min="19" max="19" width="6.5" style="61" hidden="1" customWidth="1"/>
    <col min="20" max="20" width="5.875" style="61" customWidth="1"/>
    <col min="21" max="21" width="5.75" style="61" customWidth="1"/>
    <col min="22" max="22" width="5.25" style="61" customWidth="1"/>
    <col min="23" max="23" width="5.75" style="61" customWidth="1"/>
    <col min="24" max="24" width="6.5" style="61" customWidth="1"/>
    <col min="25" max="25" width="7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6.5" style="61" customWidth="1"/>
    <col min="30" max="30" width="6.375" style="61" customWidth="1"/>
    <col min="31" max="31" width="4.625" style="61" customWidth="1"/>
    <col min="32" max="32" width="6.25" style="61" customWidth="1"/>
    <col min="33" max="33" width="5.125" style="61" customWidth="1"/>
    <col min="34" max="35" width="5.625" style="61" customWidth="1"/>
    <col min="36" max="36" width="6.75" style="61" customWidth="1"/>
    <col min="37" max="37" width="7" style="61" customWidth="1"/>
    <col min="38" max="40" width="5.125" style="61" customWidth="1"/>
    <col min="41" max="41" width="6.875" style="61" customWidth="1"/>
    <col min="42" max="42" width="5.125" style="61" customWidth="1"/>
    <col min="43" max="43" width="5.125" style="63" customWidth="1"/>
    <col min="44" max="44" width="9" style="61"/>
    <col min="45" max="45" width="16" style="61" customWidth="1"/>
    <col min="46" max="16384" width="9" style="61"/>
  </cols>
  <sheetData>
    <row r="1" spans="1:45" ht="23.25" customHeight="1">
      <c r="A1" s="341" t="s">
        <v>267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S1" s="176" t="e">
        <f>#REF!</f>
        <v>#REF!</v>
      </c>
    </row>
    <row r="2" spans="1:45" s="158" customFormat="1" ht="23.25" customHeight="1">
      <c r="A2" s="333" t="e">
        <f>$AS$1</f>
        <v>#REF!</v>
      </c>
      <c r="B2" s="334"/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58</v>
      </c>
      <c r="AG2" s="331" t="s">
        <v>198</v>
      </c>
      <c r="AH2" s="331" t="s">
        <v>248</v>
      </c>
      <c r="AI2" s="331" t="s">
        <v>249</v>
      </c>
      <c r="AJ2" s="335" t="s">
        <v>152</v>
      </c>
      <c r="AK2" s="335" t="s">
        <v>245</v>
      </c>
      <c r="AL2" s="335" t="s">
        <v>199</v>
      </c>
      <c r="AM2" s="335" t="s">
        <v>160</v>
      </c>
      <c r="AN2" s="335" t="s">
        <v>25</v>
      </c>
      <c r="AO2" s="335" t="s">
        <v>79</v>
      </c>
      <c r="AP2" s="337" t="s">
        <v>130</v>
      </c>
      <c r="AQ2" s="338"/>
    </row>
    <row r="3" spans="1:45" s="158" customFormat="1" ht="36.75" customHeight="1">
      <c r="A3" s="214" t="s">
        <v>267</v>
      </c>
      <c r="B3" s="214" t="s">
        <v>14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2"/>
      <c r="AH3" s="332"/>
      <c r="AI3" s="332"/>
      <c r="AJ3" s="336"/>
      <c r="AK3" s="336"/>
      <c r="AL3" s="336"/>
      <c r="AM3" s="336"/>
      <c r="AN3" s="336"/>
      <c r="AO3" s="336"/>
      <c r="AP3" s="160" t="s">
        <v>128</v>
      </c>
      <c r="AQ3" s="160" t="s">
        <v>129</v>
      </c>
    </row>
    <row r="4" spans="1:45" s="168" customFormat="1" ht="22.5" customHeight="1">
      <c r="A4" s="80">
        <f>OFFICE!A12</f>
        <v>1</v>
      </c>
      <c r="B4" s="161" t="str">
        <f>OFFICE!B12</f>
        <v>ID20012</v>
      </c>
      <c r="C4" s="187" t="str">
        <f>OFFICE!D12</f>
        <v>ខាត់ សេរី</v>
      </c>
      <c r="D4" s="162">
        <f>OFFICE!H12</f>
        <v>44774</v>
      </c>
      <c r="E4" s="163">
        <f>OFFICE!I12</f>
        <v>204</v>
      </c>
      <c r="F4" s="163">
        <f>OFFICE!J12</f>
        <v>26</v>
      </c>
      <c r="G4" s="161">
        <f>OFFICE!K12</f>
        <v>0</v>
      </c>
      <c r="H4" s="161">
        <f>OFFICE!L12</f>
        <v>0</v>
      </c>
      <c r="I4" s="161">
        <f>OFFICE!M12</f>
        <v>0</v>
      </c>
      <c r="J4" s="161">
        <f>OFFICE!N12</f>
        <v>26</v>
      </c>
      <c r="K4" s="161">
        <f>OFFICE!P12</f>
        <v>0</v>
      </c>
      <c r="L4" s="161">
        <f>OFFICE!Q12</f>
        <v>0</v>
      </c>
      <c r="M4" s="161">
        <f>OFFICE!R12</f>
        <v>0</v>
      </c>
      <c r="N4" s="161">
        <f>OFFICE!S12</f>
        <v>0</v>
      </c>
      <c r="O4" s="164">
        <f>OFFICE!T12</f>
        <v>0</v>
      </c>
      <c r="P4" s="164">
        <f>OFFICE!U12</f>
        <v>0</v>
      </c>
      <c r="Q4" s="165">
        <f>OFFICE!W12</f>
        <v>0</v>
      </c>
      <c r="R4" s="165">
        <f>OFFICE!X12</f>
        <v>0</v>
      </c>
      <c r="S4" s="165">
        <f>OFFICE!AB12</f>
        <v>0</v>
      </c>
      <c r="T4" s="165">
        <f>OFFICE!AC12</f>
        <v>0</v>
      </c>
      <c r="U4" s="165">
        <f>OFFICE!AD12</f>
        <v>0</v>
      </c>
      <c r="V4" s="165">
        <f>OFFICE!AE12</f>
        <v>0</v>
      </c>
      <c r="W4" s="165">
        <f>OFFICE!AF12</f>
        <v>0</v>
      </c>
      <c r="X4" s="165">
        <f>OFFICE!AG12</f>
        <v>204</v>
      </c>
      <c r="Y4" s="165">
        <f>OFFICE!AH12</f>
        <v>204</v>
      </c>
      <c r="Z4" s="165"/>
      <c r="AA4" s="165"/>
      <c r="AB4" s="165">
        <f>OFFICE!AL12</f>
        <v>10</v>
      </c>
      <c r="AC4" s="165">
        <f>OFFICE!AR12</f>
        <v>14.999999999999998</v>
      </c>
      <c r="AD4" s="165">
        <f>OFFICE!AX12</f>
        <v>229</v>
      </c>
      <c r="AE4" s="163">
        <f>OFFICE!BE12</f>
        <v>9</v>
      </c>
      <c r="AF4" s="166">
        <f>OFFICE!BH12</f>
        <v>0</v>
      </c>
      <c r="AG4" s="166">
        <f>OFFICE!BW12</f>
        <v>37.35</v>
      </c>
      <c r="AH4" s="166">
        <f>OFFICE!BX12</f>
        <v>13.5</v>
      </c>
      <c r="AI4" s="166">
        <f>OFFICE!BY12</f>
        <v>0</v>
      </c>
      <c r="AJ4" s="166">
        <f>OFFICE!BV12</f>
        <v>0</v>
      </c>
      <c r="AK4" s="166">
        <f>OFFICE!BZ12</f>
        <v>0</v>
      </c>
      <c r="AL4" s="166">
        <f>OFFICE!CA12</f>
        <v>0</v>
      </c>
      <c r="AM4" s="166">
        <f>OFFICE!CB12</f>
        <v>5.77</v>
      </c>
      <c r="AN4" s="166">
        <f>OFFICE!CC12</f>
        <v>0</v>
      </c>
      <c r="AO4" s="166">
        <f>OFFICE!CD12</f>
        <v>283.08</v>
      </c>
      <c r="AP4" s="161">
        <f>OFFICE!CE12</f>
        <v>283</v>
      </c>
      <c r="AQ4" s="167">
        <f>OFFICE!CF12</f>
        <v>300</v>
      </c>
    </row>
    <row r="5" spans="1:45" s="158" customFormat="1" ht="23.25" customHeight="1">
      <c r="A5" s="333" t="e">
        <f>$AS$1</f>
        <v>#REF!</v>
      </c>
      <c r="B5" s="334"/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58</v>
      </c>
      <c r="AG5" s="331" t="s">
        <v>198</v>
      </c>
      <c r="AH5" s="331" t="s">
        <v>248</v>
      </c>
      <c r="AI5" s="331" t="s">
        <v>249</v>
      </c>
      <c r="AJ5" s="335" t="s">
        <v>152</v>
      </c>
      <c r="AK5" s="335" t="s">
        <v>245</v>
      </c>
      <c r="AL5" s="335" t="s">
        <v>199</v>
      </c>
      <c r="AM5" s="335" t="s">
        <v>160</v>
      </c>
      <c r="AN5" s="335" t="s">
        <v>25</v>
      </c>
      <c r="AO5" s="335" t="s">
        <v>79</v>
      </c>
      <c r="AP5" s="337" t="s">
        <v>130</v>
      </c>
      <c r="AQ5" s="338"/>
    </row>
    <row r="6" spans="1:45" s="158" customFormat="1" ht="36.75" customHeight="1">
      <c r="A6" s="214" t="s">
        <v>267</v>
      </c>
      <c r="B6" s="214" t="s">
        <v>14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2"/>
      <c r="AH6" s="332"/>
      <c r="AI6" s="332"/>
      <c r="AJ6" s="336"/>
      <c r="AK6" s="336"/>
      <c r="AL6" s="336"/>
      <c r="AM6" s="336"/>
      <c r="AN6" s="336"/>
      <c r="AO6" s="336"/>
      <c r="AP6" s="160" t="s">
        <v>128</v>
      </c>
      <c r="AQ6" s="160" t="s">
        <v>129</v>
      </c>
    </row>
    <row r="7" spans="1:45" ht="23.25" customHeight="1">
      <c r="A7" s="80">
        <f>OFFICE!A13</f>
        <v>2</v>
      </c>
      <c r="B7" s="161" t="str">
        <f>OFFICE!B13</f>
        <v>ID20013</v>
      </c>
      <c r="C7" s="187" t="str">
        <f>OFFICE!D13</f>
        <v>ឌី ចាន់ធី</v>
      </c>
      <c r="D7" s="162">
        <f>OFFICE!H13</f>
        <v>44958</v>
      </c>
      <c r="E7" s="163">
        <f>OFFICE!I13</f>
        <v>204</v>
      </c>
      <c r="F7" s="163">
        <f>OFFICE!J13</f>
        <v>26</v>
      </c>
      <c r="G7" s="161">
        <f>OFFICE!K13</f>
        <v>0</v>
      </c>
      <c r="H7" s="161">
        <f>OFFICE!L13</f>
        <v>0</v>
      </c>
      <c r="I7" s="161">
        <f>OFFICE!M13</f>
        <v>0</v>
      </c>
      <c r="J7" s="161">
        <f>OFFICE!N13</f>
        <v>26</v>
      </c>
      <c r="K7" s="161">
        <f>OFFICE!P13</f>
        <v>0</v>
      </c>
      <c r="L7" s="161">
        <f>OFFICE!Q13</f>
        <v>0</v>
      </c>
      <c r="M7" s="161">
        <f>OFFICE!R13</f>
        <v>0</v>
      </c>
      <c r="N7" s="161">
        <f>OFFICE!S13</f>
        <v>0</v>
      </c>
      <c r="O7" s="164">
        <f>OFFICE!T13</f>
        <v>0</v>
      </c>
      <c r="P7" s="164">
        <f>OFFICE!U13</f>
        <v>0</v>
      </c>
      <c r="Q7" s="165">
        <f>OFFICE!W13</f>
        <v>0</v>
      </c>
      <c r="R7" s="165">
        <f>OFFICE!X13</f>
        <v>0</v>
      </c>
      <c r="S7" s="165">
        <f>OFFICE!AB13</f>
        <v>0</v>
      </c>
      <c r="T7" s="165">
        <f>OFFICE!AC13</f>
        <v>0</v>
      </c>
      <c r="U7" s="165">
        <f>OFFICE!AD13</f>
        <v>0</v>
      </c>
      <c r="V7" s="165">
        <f>OFFICE!AE13</f>
        <v>0</v>
      </c>
      <c r="W7" s="165">
        <f>OFFICE!AF13</f>
        <v>0</v>
      </c>
      <c r="X7" s="165">
        <f>OFFICE!AG13</f>
        <v>204</v>
      </c>
      <c r="Y7" s="165">
        <f>OFFICE!AH13</f>
        <v>204</v>
      </c>
      <c r="Z7" s="165"/>
      <c r="AA7" s="165"/>
      <c r="AB7" s="165">
        <f>OFFICE!AL13</f>
        <v>10</v>
      </c>
      <c r="AC7" s="165">
        <f>OFFICE!AR13</f>
        <v>14.999999999999998</v>
      </c>
      <c r="AD7" s="165">
        <f>OFFICE!AX13</f>
        <v>229</v>
      </c>
      <c r="AE7" s="163">
        <f>OFFICE!BE13</f>
        <v>6</v>
      </c>
      <c r="AF7" s="166">
        <f>OFFICE!BH13</f>
        <v>453.99999999999994</v>
      </c>
      <c r="AG7" s="166">
        <f>OFFICE!BW13</f>
        <v>0</v>
      </c>
      <c r="AH7" s="166">
        <f>OFFICE!BX13</f>
        <v>13.5</v>
      </c>
      <c r="AI7" s="166">
        <f>OFFICE!BY13</f>
        <v>0</v>
      </c>
      <c r="AJ7" s="166">
        <f>OFFICE!BV13</f>
        <v>14.735362883585003</v>
      </c>
      <c r="AK7" s="166">
        <f>OFFICE!BZ13</f>
        <v>329</v>
      </c>
      <c r="AL7" s="166">
        <f>OFFICE!CA13</f>
        <v>0</v>
      </c>
      <c r="AM7" s="166">
        <f>OFFICE!CB13</f>
        <v>5.83</v>
      </c>
      <c r="AN7" s="166">
        <f>OFFICE!CC13</f>
        <v>0</v>
      </c>
      <c r="AO7" s="166">
        <f>OFFICE!CD13</f>
        <v>352.93</v>
      </c>
      <c r="AP7" s="161">
        <f>OFFICE!CE13</f>
        <v>352</v>
      </c>
      <c r="AQ7" s="167">
        <f>OFFICE!CF13</f>
        <v>3700</v>
      </c>
    </row>
    <row r="8" spans="1:45" s="158" customFormat="1" ht="23.25" customHeight="1">
      <c r="A8" s="333" t="e">
        <f>$AS$1</f>
        <v>#REF!</v>
      </c>
      <c r="B8" s="334"/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58</v>
      </c>
      <c r="AG8" s="331" t="s">
        <v>198</v>
      </c>
      <c r="AH8" s="331" t="s">
        <v>248</v>
      </c>
      <c r="AI8" s="331" t="s">
        <v>249</v>
      </c>
      <c r="AJ8" s="335" t="s">
        <v>152</v>
      </c>
      <c r="AK8" s="335" t="s">
        <v>245</v>
      </c>
      <c r="AL8" s="335" t="s">
        <v>199</v>
      </c>
      <c r="AM8" s="335" t="s">
        <v>160</v>
      </c>
      <c r="AN8" s="335" t="s">
        <v>25</v>
      </c>
      <c r="AO8" s="335" t="s">
        <v>79</v>
      </c>
      <c r="AP8" s="337" t="s">
        <v>130</v>
      </c>
      <c r="AQ8" s="338"/>
    </row>
    <row r="9" spans="1:45" s="158" customFormat="1" ht="36.75" customHeight="1">
      <c r="A9" s="214" t="s">
        <v>267</v>
      </c>
      <c r="B9" s="214" t="s">
        <v>14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2"/>
      <c r="AH9" s="332"/>
      <c r="AI9" s="332"/>
      <c r="AJ9" s="336"/>
      <c r="AK9" s="336"/>
      <c r="AL9" s="336"/>
      <c r="AM9" s="336"/>
      <c r="AN9" s="336"/>
      <c r="AO9" s="336"/>
      <c r="AP9" s="160" t="s">
        <v>128</v>
      </c>
      <c r="AQ9" s="160" t="s">
        <v>129</v>
      </c>
    </row>
    <row r="10" spans="1:45" ht="23.25" customHeight="1">
      <c r="A10" s="80">
        <f>OFFICE!A14</f>
        <v>3</v>
      </c>
      <c r="B10" s="161" t="str">
        <f>OFFICE!B14</f>
        <v>ID20014</v>
      </c>
      <c r="C10" s="187" t="str">
        <f>OFFICE!D14</f>
        <v>ឡុង ស៊ីនួន</v>
      </c>
      <c r="D10" s="162">
        <f>OFFICE!H14</f>
        <v>44958</v>
      </c>
      <c r="E10" s="163">
        <f>OFFICE!I14</f>
        <v>204</v>
      </c>
      <c r="F10" s="163">
        <f>OFFICE!J14</f>
        <v>26</v>
      </c>
      <c r="G10" s="161">
        <f>OFFICE!K14</f>
        <v>0</v>
      </c>
      <c r="H10" s="161">
        <f>OFFICE!L14</f>
        <v>0</v>
      </c>
      <c r="I10" s="161">
        <f>OFFICE!M14</f>
        <v>0</v>
      </c>
      <c r="J10" s="161">
        <f>OFFICE!N14</f>
        <v>25.5</v>
      </c>
      <c r="K10" s="161">
        <f>OFFICE!P14</f>
        <v>0</v>
      </c>
      <c r="L10" s="161">
        <f>OFFICE!Q14</f>
        <v>0</v>
      </c>
      <c r="M10" s="161">
        <f>OFFICE!R14</f>
        <v>0.5</v>
      </c>
      <c r="N10" s="161">
        <f>OFFICE!S14</f>
        <v>0</v>
      </c>
      <c r="O10" s="164">
        <f>OFFICE!T14</f>
        <v>0</v>
      </c>
      <c r="P10" s="164">
        <f>OFFICE!U14</f>
        <v>0</v>
      </c>
      <c r="Q10" s="165">
        <f>OFFICE!W14</f>
        <v>0</v>
      </c>
      <c r="R10" s="165">
        <f>OFFICE!X14</f>
        <v>0</v>
      </c>
      <c r="S10" s="165">
        <f>OFFICE!AB14</f>
        <v>0</v>
      </c>
      <c r="T10" s="165">
        <f>OFFICE!AC14</f>
        <v>0</v>
      </c>
      <c r="U10" s="165">
        <f>OFFICE!AD14</f>
        <v>0</v>
      </c>
      <c r="V10" s="165">
        <f>OFFICE!AE14</f>
        <v>3.9230769230769229</v>
      </c>
      <c r="W10" s="165">
        <f>OFFICE!AF14</f>
        <v>0</v>
      </c>
      <c r="X10" s="165">
        <f>OFFICE!AG14</f>
        <v>200.07692307692307</v>
      </c>
      <c r="Y10" s="165">
        <f>OFFICE!AH14</f>
        <v>204</v>
      </c>
      <c r="Z10" s="165"/>
      <c r="AA10" s="165"/>
      <c r="AB10" s="165">
        <f>OFFICE!AL14</f>
        <v>10</v>
      </c>
      <c r="AC10" s="165">
        <f>OFFICE!AR14</f>
        <v>14.999999999999998</v>
      </c>
      <c r="AD10" s="165">
        <f>OFFICE!AX14</f>
        <v>229</v>
      </c>
      <c r="AE10" s="163">
        <f>OFFICE!BE14</f>
        <v>6</v>
      </c>
      <c r="AF10" s="166">
        <f>OFFICE!BH14</f>
        <v>109</v>
      </c>
      <c r="AG10" s="166">
        <f>OFFICE!BW14</f>
        <v>0</v>
      </c>
      <c r="AH10" s="166">
        <f>OFFICE!BX14</f>
        <v>13.25</v>
      </c>
      <c r="AI10" s="166">
        <f>OFFICE!BY14</f>
        <v>0</v>
      </c>
      <c r="AJ10" s="166">
        <f>OFFICE!BV14</f>
        <v>0</v>
      </c>
      <c r="AK10" s="166">
        <f>OFFICE!BZ14</f>
        <v>156.5</v>
      </c>
      <c r="AL10" s="166">
        <f>OFFICE!CA14</f>
        <v>0</v>
      </c>
      <c r="AM10" s="166">
        <f>OFFICE!CB14</f>
        <v>5.83</v>
      </c>
      <c r="AN10" s="166">
        <f>OFFICE!CC14</f>
        <v>0</v>
      </c>
      <c r="AO10" s="166">
        <f>OFFICE!CD14</f>
        <v>194.92</v>
      </c>
      <c r="AP10" s="161">
        <f>OFFICE!CE14</f>
        <v>194</v>
      </c>
      <c r="AQ10" s="167">
        <f>OFFICE!CF14</f>
        <v>3700</v>
      </c>
    </row>
    <row r="11" spans="1:45" s="158" customFormat="1" ht="23.25" customHeight="1">
      <c r="A11" s="333" t="e">
        <f>$AS$1</f>
        <v>#REF!</v>
      </c>
      <c r="B11" s="334"/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58</v>
      </c>
      <c r="AG11" s="331" t="s">
        <v>198</v>
      </c>
      <c r="AH11" s="331" t="s">
        <v>248</v>
      </c>
      <c r="AI11" s="331" t="s">
        <v>249</v>
      </c>
      <c r="AJ11" s="335" t="s">
        <v>152</v>
      </c>
      <c r="AK11" s="335" t="s">
        <v>245</v>
      </c>
      <c r="AL11" s="335" t="s">
        <v>199</v>
      </c>
      <c r="AM11" s="335" t="s">
        <v>160</v>
      </c>
      <c r="AN11" s="335" t="s">
        <v>25</v>
      </c>
      <c r="AO11" s="335" t="s">
        <v>79</v>
      </c>
      <c r="AP11" s="337" t="s">
        <v>130</v>
      </c>
      <c r="AQ11" s="338"/>
    </row>
    <row r="12" spans="1:45" s="158" customFormat="1" ht="36.75" customHeight="1">
      <c r="A12" s="214" t="s">
        <v>267</v>
      </c>
      <c r="B12" s="214" t="s">
        <v>14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2"/>
      <c r="AH12" s="332"/>
      <c r="AI12" s="332"/>
      <c r="AJ12" s="336"/>
      <c r="AK12" s="336"/>
      <c r="AL12" s="336"/>
      <c r="AM12" s="336"/>
      <c r="AN12" s="336"/>
      <c r="AO12" s="336"/>
      <c r="AP12" s="160" t="s">
        <v>128</v>
      </c>
      <c r="AQ12" s="160" t="s">
        <v>129</v>
      </c>
    </row>
    <row r="13" spans="1:45" ht="23.25" customHeight="1">
      <c r="A13" s="80">
        <f>OFFICE!A15</f>
        <v>4</v>
      </c>
      <c r="B13" s="161" t="str">
        <f>OFFICE!B15</f>
        <v>ID20019</v>
      </c>
      <c r="C13" s="187" t="str">
        <f>OFFICE!D15</f>
        <v>ឆែម ស្រីណុច</v>
      </c>
      <c r="D13" s="162">
        <f>OFFICE!H15</f>
        <v>44958</v>
      </c>
      <c r="E13" s="163">
        <f>OFFICE!I15</f>
        <v>204</v>
      </c>
      <c r="F13" s="163">
        <f>OFFICE!J15</f>
        <v>26</v>
      </c>
      <c r="G13" s="161">
        <f>OFFICE!K15</f>
        <v>0</v>
      </c>
      <c r="H13" s="161">
        <f>OFFICE!L15</f>
        <v>0</v>
      </c>
      <c r="I13" s="161">
        <f>OFFICE!M15</f>
        <v>0</v>
      </c>
      <c r="J13" s="161">
        <f>OFFICE!N15</f>
        <v>26</v>
      </c>
      <c r="K13" s="161">
        <f>OFFICE!P15</f>
        <v>0</v>
      </c>
      <c r="L13" s="161">
        <f>OFFICE!Q15</f>
        <v>0</v>
      </c>
      <c r="M13" s="161">
        <f>OFFICE!R15</f>
        <v>0</v>
      </c>
      <c r="N13" s="161">
        <f>OFFICE!S15</f>
        <v>0</v>
      </c>
      <c r="O13" s="164">
        <f>OFFICE!T15</f>
        <v>0</v>
      </c>
      <c r="P13" s="164">
        <f>OFFICE!U15</f>
        <v>0</v>
      </c>
      <c r="Q13" s="165">
        <f>OFFICE!W15</f>
        <v>0</v>
      </c>
      <c r="R13" s="165">
        <f>OFFICE!X15</f>
        <v>0</v>
      </c>
      <c r="S13" s="165">
        <f>OFFICE!AB15</f>
        <v>0</v>
      </c>
      <c r="T13" s="165">
        <f>OFFICE!AC15</f>
        <v>0</v>
      </c>
      <c r="U13" s="165">
        <f>OFFICE!AD15</f>
        <v>0</v>
      </c>
      <c r="V13" s="165">
        <f>OFFICE!AE15</f>
        <v>0</v>
      </c>
      <c r="W13" s="165">
        <f>OFFICE!AF15</f>
        <v>0</v>
      </c>
      <c r="X13" s="165">
        <f>OFFICE!AG15</f>
        <v>204</v>
      </c>
      <c r="Y13" s="165">
        <f>OFFICE!AH15</f>
        <v>204</v>
      </c>
      <c r="Z13" s="165"/>
      <c r="AA13" s="165"/>
      <c r="AB13" s="165">
        <f>OFFICE!AL15</f>
        <v>10</v>
      </c>
      <c r="AC13" s="165">
        <f>OFFICE!AR15</f>
        <v>14.999999999999998</v>
      </c>
      <c r="AD13" s="165">
        <f>OFFICE!AX15</f>
        <v>229</v>
      </c>
      <c r="AE13" s="163">
        <f>OFFICE!BE15</f>
        <v>6</v>
      </c>
      <c r="AF13" s="166">
        <f>OFFICE!BH15</f>
        <v>376</v>
      </c>
      <c r="AG13" s="166">
        <f>OFFICE!BW15</f>
        <v>0</v>
      </c>
      <c r="AH13" s="166">
        <f>OFFICE!BX15</f>
        <v>13.5</v>
      </c>
      <c r="AI13" s="166">
        <f>OFFICE!BY15</f>
        <v>0</v>
      </c>
      <c r="AJ13" s="166">
        <f>OFFICE!BV15</f>
        <v>14.241743789576232</v>
      </c>
      <c r="AK13" s="166">
        <f>OFFICE!BZ15</f>
        <v>290</v>
      </c>
      <c r="AL13" s="166">
        <f>OFFICE!CA15</f>
        <v>0</v>
      </c>
      <c r="AM13" s="166">
        <f>OFFICE!CB15</f>
        <v>5.83</v>
      </c>
      <c r="AN13" s="166">
        <f>OFFICE!CC15</f>
        <v>0</v>
      </c>
      <c r="AO13" s="166">
        <f>OFFICE!CD15</f>
        <v>314.43</v>
      </c>
      <c r="AP13" s="161">
        <f>OFFICE!CE15</f>
        <v>314</v>
      </c>
      <c r="AQ13" s="167">
        <f>OFFICE!CF15</f>
        <v>1700</v>
      </c>
    </row>
    <row r="14" spans="1:45" s="158" customFormat="1" ht="23.25" customHeight="1">
      <c r="A14" s="333" t="e">
        <f>$AS$1</f>
        <v>#REF!</v>
      </c>
      <c r="B14" s="334"/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58</v>
      </c>
      <c r="AG14" s="331" t="s">
        <v>198</v>
      </c>
      <c r="AH14" s="331" t="s">
        <v>248</v>
      </c>
      <c r="AI14" s="331" t="s">
        <v>249</v>
      </c>
      <c r="AJ14" s="335" t="s">
        <v>152</v>
      </c>
      <c r="AK14" s="335" t="s">
        <v>245</v>
      </c>
      <c r="AL14" s="335" t="s">
        <v>199</v>
      </c>
      <c r="AM14" s="335" t="s">
        <v>160</v>
      </c>
      <c r="AN14" s="335" t="s">
        <v>25</v>
      </c>
      <c r="AO14" s="335" t="s">
        <v>79</v>
      </c>
      <c r="AP14" s="337" t="s">
        <v>130</v>
      </c>
      <c r="AQ14" s="338"/>
    </row>
    <row r="15" spans="1:45" s="158" customFormat="1" ht="36.75" customHeight="1">
      <c r="A15" s="214" t="s">
        <v>267</v>
      </c>
      <c r="B15" s="214" t="s">
        <v>14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2"/>
      <c r="AH15" s="332"/>
      <c r="AI15" s="332"/>
      <c r="AJ15" s="336"/>
      <c r="AK15" s="336"/>
      <c r="AL15" s="336"/>
      <c r="AM15" s="336"/>
      <c r="AN15" s="336"/>
      <c r="AO15" s="336"/>
      <c r="AP15" s="160" t="s">
        <v>128</v>
      </c>
      <c r="AQ15" s="160" t="s">
        <v>129</v>
      </c>
    </row>
    <row r="16" spans="1:45" ht="23.25" customHeight="1">
      <c r="A16" s="80">
        <f>OFFICE!A16</f>
        <v>5</v>
      </c>
      <c r="B16" s="161" t="str">
        <f>OFFICE!B16</f>
        <v>ID20020</v>
      </c>
      <c r="C16" s="187" t="str">
        <f>OFFICE!D16</f>
        <v>រិន សុជាតិ</v>
      </c>
      <c r="D16" s="162">
        <f>OFFICE!H16</f>
        <v>44958</v>
      </c>
      <c r="E16" s="163">
        <f>OFFICE!I16</f>
        <v>204</v>
      </c>
      <c r="F16" s="163">
        <f>OFFICE!J16</f>
        <v>26</v>
      </c>
      <c r="G16" s="161">
        <f>OFFICE!K16</f>
        <v>0</v>
      </c>
      <c r="H16" s="161">
        <f>OFFICE!L16</f>
        <v>0</v>
      </c>
      <c r="I16" s="161">
        <f>OFFICE!M16</f>
        <v>0</v>
      </c>
      <c r="J16" s="161">
        <f>OFFICE!N16</f>
        <v>24</v>
      </c>
      <c r="K16" s="161">
        <f>OFFICE!P16</f>
        <v>0</v>
      </c>
      <c r="L16" s="161">
        <f>OFFICE!Q16</f>
        <v>0</v>
      </c>
      <c r="M16" s="161">
        <f>OFFICE!R16</f>
        <v>2</v>
      </c>
      <c r="N16" s="161">
        <f>OFFICE!S16</f>
        <v>0</v>
      </c>
      <c r="O16" s="164">
        <f>OFFICE!T16</f>
        <v>4</v>
      </c>
      <c r="P16" s="164">
        <f>OFFICE!U16</f>
        <v>0</v>
      </c>
      <c r="Q16" s="165">
        <f>OFFICE!W16</f>
        <v>5.8846153846153841</v>
      </c>
      <c r="R16" s="165">
        <f>OFFICE!X16</f>
        <v>0</v>
      </c>
      <c r="S16" s="165">
        <f>OFFICE!AB16</f>
        <v>0</v>
      </c>
      <c r="T16" s="165">
        <f>OFFICE!AC16</f>
        <v>0</v>
      </c>
      <c r="U16" s="165">
        <f>OFFICE!AD16</f>
        <v>0</v>
      </c>
      <c r="V16" s="165">
        <f>OFFICE!AE16</f>
        <v>15.692307692307692</v>
      </c>
      <c r="W16" s="165">
        <f>OFFICE!AF16</f>
        <v>0</v>
      </c>
      <c r="X16" s="165">
        <f>OFFICE!AG16</f>
        <v>188.30769230769229</v>
      </c>
      <c r="Y16" s="165">
        <f>OFFICE!AH16</f>
        <v>209.88461538461536</v>
      </c>
      <c r="Z16" s="165"/>
      <c r="AA16" s="165"/>
      <c r="AB16" s="165">
        <f>OFFICE!AL16</f>
        <v>10</v>
      </c>
      <c r="AC16" s="165">
        <f>OFFICE!AR16</f>
        <v>13.846153846153845</v>
      </c>
      <c r="AD16" s="165">
        <f>OFFICE!AX16</f>
        <v>233.7307692307692</v>
      </c>
      <c r="AE16" s="163">
        <f>OFFICE!BE16</f>
        <v>6</v>
      </c>
      <c r="AF16" s="166">
        <f>OFFICE!BH16</f>
        <v>444</v>
      </c>
      <c r="AG16" s="166">
        <f>OFFICE!BW16</f>
        <v>0</v>
      </c>
      <c r="AH16" s="166">
        <f>OFFICE!BX16</f>
        <v>12.5</v>
      </c>
      <c r="AI16" s="166">
        <f>OFFICE!BY16</f>
        <v>0</v>
      </c>
      <c r="AJ16" s="166">
        <f>OFFICE!BV16</f>
        <v>14.208362883584998</v>
      </c>
      <c r="AK16" s="166">
        <f>OFFICE!BZ16</f>
        <v>324</v>
      </c>
      <c r="AL16" s="166">
        <f>OFFICE!CA16</f>
        <v>0</v>
      </c>
      <c r="AM16" s="166">
        <f>OFFICE!CB16</f>
        <v>5.83</v>
      </c>
      <c r="AN16" s="166">
        <f>OFFICE!CC16</f>
        <v>0</v>
      </c>
      <c r="AO16" s="166">
        <f>OFFICE!CD16</f>
        <v>352.19</v>
      </c>
      <c r="AP16" s="161">
        <f>OFFICE!CE16</f>
        <v>352</v>
      </c>
      <c r="AQ16" s="167">
        <f>OFFICE!CF16</f>
        <v>800</v>
      </c>
    </row>
    <row r="17" spans="1:43" s="158" customFormat="1" ht="23.25" customHeight="1">
      <c r="A17" s="333" t="e">
        <f>$AS$1</f>
        <v>#REF!</v>
      </c>
      <c r="B17" s="334"/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58</v>
      </c>
      <c r="AG17" s="331" t="s">
        <v>198</v>
      </c>
      <c r="AH17" s="331" t="s">
        <v>248</v>
      </c>
      <c r="AI17" s="331" t="s">
        <v>249</v>
      </c>
      <c r="AJ17" s="335" t="s">
        <v>152</v>
      </c>
      <c r="AK17" s="335" t="s">
        <v>245</v>
      </c>
      <c r="AL17" s="335" t="s">
        <v>199</v>
      </c>
      <c r="AM17" s="335" t="s">
        <v>160</v>
      </c>
      <c r="AN17" s="335" t="s">
        <v>25</v>
      </c>
      <c r="AO17" s="335" t="s">
        <v>79</v>
      </c>
      <c r="AP17" s="337" t="s">
        <v>130</v>
      </c>
      <c r="AQ17" s="338"/>
    </row>
    <row r="18" spans="1:43" s="158" customFormat="1" ht="36.75" customHeight="1">
      <c r="A18" s="214" t="s">
        <v>267</v>
      </c>
      <c r="B18" s="214" t="s">
        <v>14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2"/>
      <c r="AH18" s="332"/>
      <c r="AI18" s="332"/>
      <c r="AJ18" s="336"/>
      <c r="AK18" s="336"/>
      <c r="AL18" s="336"/>
      <c r="AM18" s="336"/>
      <c r="AN18" s="336"/>
      <c r="AO18" s="336"/>
      <c r="AP18" s="160" t="s">
        <v>128</v>
      </c>
      <c r="AQ18" s="160" t="s">
        <v>129</v>
      </c>
    </row>
    <row r="19" spans="1:43" ht="23.25" customHeight="1">
      <c r="A19" s="80">
        <f>OFFICE!A17</f>
        <v>6</v>
      </c>
      <c r="B19" s="161" t="str">
        <f>OFFICE!B17</f>
        <v>ID20021</v>
      </c>
      <c r="C19" s="187" t="str">
        <f>OFFICE!D17</f>
        <v>ច្រឹក ស៊ីថៃ</v>
      </c>
      <c r="D19" s="162">
        <f>OFFICE!H17</f>
        <v>45045</v>
      </c>
      <c r="E19" s="163">
        <f>OFFICE!I17</f>
        <v>204</v>
      </c>
      <c r="F19" s="163">
        <f>OFFICE!J17</f>
        <v>26</v>
      </c>
      <c r="G19" s="161">
        <f>OFFICE!K17</f>
        <v>0</v>
      </c>
      <c r="H19" s="161">
        <f>OFFICE!L17</f>
        <v>0</v>
      </c>
      <c r="I19" s="161">
        <f>OFFICE!M17</f>
        <v>0</v>
      </c>
      <c r="J19" s="161">
        <f>OFFICE!N17</f>
        <v>26</v>
      </c>
      <c r="K19" s="161">
        <f>OFFICE!P17</f>
        <v>0</v>
      </c>
      <c r="L19" s="161">
        <f>OFFICE!Q17</f>
        <v>0</v>
      </c>
      <c r="M19" s="161">
        <f>OFFICE!R17</f>
        <v>0</v>
      </c>
      <c r="N19" s="161">
        <f>OFFICE!S17</f>
        <v>0</v>
      </c>
      <c r="O19" s="164">
        <f>OFFICE!T17</f>
        <v>0</v>
      </c>
      <c r="P19" s="164">
        <f>OFFICE!U17</f>
        <v>0</v>
      </c>
      <c r="Q19" s="165">
        <f>OFFICE!W17</f>
        <v>0</v>
      </c>
      <c r="R19" s="165">
        <f>OFFICE!X17</f>
        <v>0</v>
      </c>
      <c r="S19" s="165">
        <f>OFFICE!AB17</f>
        <v>0</v>
      </c>
      <c r="T19" s="165">
        <f>OFFICE!AC17</f>
        <v>0</v>
      </c>
      <c r="U19" s="165">
        <f>OFFICE!AD17</f>
        <v>0</v>
      </c>
      <c r="V19" s="165">
        <f>OFFICE!AE17</f>
        <v>0</v>
      </c>
      <c r="W19" s="165">
        <f>OFFICE!AF17</f>
        <v>0</v>
      </c>
      <c r="X19" s="165">
        <f>OFFICE!AG17</f>
        <v>204</v>
      </c>
      <c r="Y19" s="165">
        <f>OFFICE!AH17</f>
        <v>204</v>
      </c>
      <c r="Z19" s="165"/>
      <c r="AA19" s="165"/>
      <c r="AB19" s="165">
        <f>OFFICE!AL17</f>
        <v>10</v>
      </c>
      <c r="AC19" s="165">
        <f>OFFICE!AR17</f>
        <v>14.999999999999998</v>
      </c>
      <c r="AD19" s="165">
        <f>OFFICE!AX17</f>
        <v>229</v>
      </c>
      <c r="AE19" s="163">
        <f>OFFICE!BE17</f>
        <v>6</v>
      </c>
      <c r="AF19" s="166">
        <f>OFFICE!BH17</f>
        <v>447</v>
      </c>
      <c r="AG19" s="166">
        <f>OFFICE!BW17</f>
        <v>0</v>
      </c>
      <c r="AH19" s="166">
        <f>OFFICE!BX17</f>
        <v>13.5</v>
      </c>
      <c r="AI19" s="166">
        <f>OFFICE!BY17</f>
        <v>0</v>
      </c>
      <c r="AJ19" s="166">
        <f>OFFICE!BV17</f>
        <v>14.035362883585</v>
      </c>
      <c r="AK19" s="166">
        <f>OFFICE!BZ17</f>
        <v>325.5</v>
      </c>
      <c r="AL19" s="166">
        <f>OFFICE!CA17</f>
        <v>0</v>
      </c>
      <c r="AM19" s="166">
        <f>OFFICE!CB17</f>
        <v>5.83</v>
      </c>
      <c r="AN19" s="166">
        <f>OFFICE!CC17</f>
        <v>0</v>
      </c>
      <c r="AO19" s="166">
        <f>OFFICE!CD17</f>
        <v>350.13</v>
      </c>
      <c r="AP19" s="161">
        <f>OFFICE!CE17</f>
        <v>350</v>
      </c>
      <c r="AQ19" s="167">
        <f>OFFICE!CF17</f>
        <v>500</v>
      </c>
    </row>
  </sheetData>
  <mergeCells count="235">
    <mergeCell ref="A1:AQ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AK2:AK3"/>
    <mergeCell ref="AL2:AL3"/>
    <mergeCell ref="AM2:AM3"/>
    <mergeCell ref="AN2:AN3"/>
    <mergeCell ref="AO2:AO3"/>
    <mergeCell ref="AP2:AQ2"/>
    <mergeCell ref="AE2:AE3"/>
    <mergeCell ref="AF2:AF3"/>
    <mergeCell ref="A5:B5"/>
    <mergeCell ref="C5:C6"/>
    <mergeCell ref="D5:D6"/>
    <mergeCell ref="E5:E6"/>
    <mergeCell ref="F5:F6"/>
    <mergeCell ref="G5:G6"/>
    <mergeCell ref="AA2:AA3"/>
    <mergeCell ref="AB2:AB3"/>
    <mergeCell ref="AC2:AC3"/>
    <mergeCell ref="X5:X6"/>
    <mergeCell ref="Y5:Y6"/>
    <mergeCell ref="Z5:Z6"/>
    <mergeCell ref="AA5:AA6"/>
    <mergeCell ref="N5:N6"/>
    <mergeCell ref="O5:P5"/>
    <mergeCell ref="Q5:R5"/>
    <mergeCell ref="S5:S6"/>
    <mergeCell ref="K2:K3"/>
    <mergeCell ref="L2:L3"/>
    <mergeCell ref="M2:M3"/>
    <mergeCell ref="N2:N3"/>
    <mergeCell ref="O2:P2"/>
    <mergeCell ref="Q2:R2"/>
    <mergeCell ref="U8:U9"/>
    <mergeCell ref="V8:V9"/>
    <mergeCell ref="I8:I9"/>
    <mergeCell ref="J8:J9"/>
    <mergeCell ref="K8:K9"/>
    <mergeCell ref="L8:L9"/>
    <mergeCell ref="M8:M9"/>
    <mergeCell ref="N8:N9"/>
    <mergeCell ref="O8:P8"/>
    <mergeCell ref="Q8:R8"/>
    <mergeCell ref="S8:S9"/>
    <mergeCell ref="T8:T9"/>
    <mergeCell ref="T5:T6"/>
    <mergeCell ref="U5:U6"/>
    <mergeCell ref="S2:S3"/>
    <mergeCell ref="T2:T3"/>
    <mergeCell ref="U2:U3"/>
    <mergeCell ref="V2:V3"/>
    <mergeCell ref="W2:W3"/>
    <mergeCell ref="X2:X3"/>
    <mergeCell ref="AN5:AN6"/>
    <mergeCell ref="AG2:AG3"/>
    <mergeCell ref="AH2:AH3"/>
    <mergeCell ref="AI2:AI3"/>
    <mergeCell ref="AJ2:AJ3"/>
    <mergeCell ref="Y2:Y3"/>
    <mergeCell ref="Z2:Z3"/>
    <mergeCell ref="AD2:AD3"/>
    <mergeCell ref="AO5:AO6"/>
    <mergeCell ref="AP5:AQ5"/>
    <mergeCell ref="A8:B8"/>
    <mergeCell ref="C8:C9"/>
    <mergeCell ref="D8:D9"/>
    <mergeCell ref="E8:E9"/>
    <mergeCell ref="F8:F9"/>
    <mergeCell ref="G8:G9"/>
    <mergeCell ref="H8:H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AO8:AO9"/>
    <mergeCell ref="AP8:AQ8"/>
    <mergeCell ref="H5:H6"/>
    <mergeCell ref="I5:I6"/>
    <mergeCell ref="J5:J6"/>
    <mergeCell ref="K5:K6"/>
    <mergeCell ref="L5:L6"/>
    <mergeCell ref="M5:M6"/>
    <mergeCell ref="A11:B11"/>
    <mergeCell ref="C11:C12"/>
    <mergeCell ref="D11:D12"/>
    <mergeCell ref="E11:E12"/>
    <mergeCell ref="F11:F12"/>
    <mergeCell ref="G11:G12"/>
    <mergeCell ref="H11:H12"/>
    <mergeCell ref="I11:I12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Q11:R11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P1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P14"/>
    <mergeCell ref="Q14:R14"/>
    <mergeCell ref="AP11:AQ11"/>
    <mergeCell ref="A14:B14"/>
    <mergeCell ref="C14:C15"/>
    <mergeCell ref="D14:D15"/>
    <mergeCell ref="E14:E15"/>
    <mergeCell ref="F14:F15"/>
    <mergeCell ref="G14:G15"/>
    <mergeCell ref="H14:H15"/>
    <mergeCell ref="I14:I15"/>
    <mergeCell ref="J14:J15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K14:AK15"/>
    <mergeCell ref="AL14:AL15"/>
    <mergeCell ref="AM14:AM15"/>
    <mergeCell ref="AN14:AN15"/>
    <mergeCell ref="AO14:AO15"/>
    <mergeCell ref="AP14:AQ14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A17:B17"/>
    <mergeCell ref="C17:C18"/>
    <mergeCell ref="D17:D18"/>
    <mergeCell ref="E17:E18"/>
    <mergeCell ref="F17:F18"/>
    <mergeCell ref="G17:G18"/>
    <mergeCell ref="X17:X18"/>
    <mergeCell ref="Y17:Y18"/>
    <mergeCell ref="Z17:Z18"/>
    <mergeCell ref="N17:N18"/>
    <mergeCell ref="O17:P17"/>
    <mergeCell ref="Q17:R17"/>
    <mergeCell ref="S17:S18"/>
    <mergeCell ref="T17:T18"/>
    <mergeCell ref="U17:U18"/>
    <mergeCell ref="AO17:AO18"/>
    <mergeCell ref="AP17:AQ17"/>
    <mergeCell ref="AH17:AH18"/>
    <mergeCell ref="AI17:AI18"/>
    <mergeCell ref="AJ17:AJ18"/>
    <mergeCell ref="AK17:AK18"/>
    <mergeCell ref="AL17:AL18"/>
    <mergeCell ref="AM17:AM18"/>
    <mergeCell ref="H17:H18"/>
    <mergeCell ref="I17:I18"/>
    <mergeCell ref="J17:J18"/>
    <mergeCell ref="K17:K18"/>
    <mergeCell ref="L17:L18"/>
    <mergeCell ref="M17:M18"/>
    <mergeCell ref="AA17:AA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AN17:AN18"/>
  </mergeCells>
  <printOptions horizontalCentered="1"/>
  <pageMargins left="0.25" right="0.25" top="0.33" bottom="0.31" header="0.3" footer="0.3"/>
  <pageSetup paperSize="9"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B0F0"/>
  </sheetPr>
  <dimension ref="A1:AO19"/>
  <sheetViews>
    <sheetView view="pageBreakPreview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9.125" style="61" customWidth="1"/>
    <col min="3" max="3" width="13.375" style="61" customWidth="1"/>
    <col min="4" max="4" width="10.25" style="61" customWidth="1"/>
    <col min="5" max="5" width="5.5" style="61" customWidth="1"/>
    <col min="6" max="6" width="4.75" style="61" customWidth="1"/>
    <col min="7" max="7" width="5.5" style="62" customWidth="1"/>
    <col min="8" max="8" width="5.125" style="62" customWidth="1"/>
    <col min="9" max="9" width="4.75" style="62" hidden="1" customWidth="1"/>
    <col min="10" max="10" width="6.125" style="62" customWidth="1"/>
    <col min="11" max="11" width="5.125" style="62" customWidth="1"/>
    <col min="12" max="12" width="4.75" style="62" customWidth="1"/>
    <col min="13" max="13" width="4.375" style="61" customWidth="1"/>
    <col min="14" max="15" width="4.125" style="61" customWidth="1"/>
    <col min="16" max="17" width="6" style="61" customWidth="1"/>
    <col min="18" max="18" width="6.5" style="61" hidden="1" customWidth="1"/>
    <col min="19" max="19" width="5.875" style="61" customWidth="1"/>
    <col min="20" max="20" width="5.25" style="61" customWidth="1"/>
    <col min="21" max="21" width="5.75" style="61" customWidth="1"/>
    <col min="22" max="22" width="6.5" style="61" customWidth="1"/>
    <col min="23" max="23" width="7.5" style="61" customWidth="1"/>
    <col min="24" max="24" width="6" style="61" hidden="1" customWidth="1"/>
    <col min="25" max="25" width="6.875" style="61" hidden="1" customWidth="1"/>
    <col min="26" max="26" width="5.5" style="61" customWidth="1"/>
    <col min="27" max="27" width="7" style="61" customWidth="1"/>
    <col min="28" max="28" width="6.375" style="61" customWidth="1"/>
    <col min="29" max="30" width="5.5" style="61" customWidth="1"/>
    <col min="31" max="31" width="5.125" style="61" customWidth="1"/>
    <col min="32" max="32" width="5.625" style="61" customWidth="1"/>
    <col min="33" max="33" width="6.75" style="61" customWidth="1"/>
    <col min="34" max="34" width="7.625" style="61" customWidth="1"/>
    <col min="35" max="36" width="5.125" style="61" customWidth="1"/>
    <col min="37" max="37" width="7.75" style="61" customWidth="1"/>
    <col min="38" max="38" width="5.125" style="61" customWidth="1"/>
    <col min="39" max="39" width="5.125" style="63" customWidth="1"/>
    <col min="40" max="16384" width="9" style="61"/>
  </cols>
  <sheetData>
    <row r="1" spans="1:41" ht="23.25" customHeight="1">
      <c r="A1" s="341" t="s">
        <v>228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</row>
    <row r="2" spans="1:41" s="12" customFormat="1" ht="23.25" customHeight="1">
      <c r="A2" s="333" t="e">
        <f>$AO$2</f>
        <v>#REF!</v>
      </c>
      <c r="B2" s="334"/>
      <c r="C2" s="342" t="s">
        <v>39</v>
      </c>
      <c r="D2" s="342" t="s">
        <v>23</v>
      </c>
      <c r="E2" s="342" t="s">
        <v>15</v>
      </c>
      <c r="F2" s="342" t="s">
        <v>7</v>
      </c>
      <c r="G2" s="342" t="s">
        <v>52</v>
      </c>
      <c r="H2" s="342" t="s">
        <v>8</v>
      </c>
      <c r="I2" s="342" t="s">
        <v>172</v>
      </c>
      <c r="J2" s="342" t="s">
        <v>170</v>
      </c>
      <c r="K2" s="342" t="s">
        <v>50</v>
      </c>
      <c r="L2" s="342" t="s">
        <v>54</v>
      </c>
      <c r="M2" s="342" t="s">
        <v>43</v>
      </c>
      <c r="N2" s="346" t="s">
        <v>16</v>
      </c>
      <c r="O2" s="347"/>
      <c r="P2" s="346" t="s">
        <v>17</v>
      </c>
      <c r="Q2" s="347"/>
      <c r="R2" s="342" t="s">
        <v>171</v>
      </c>
      <c r="S2" s="342" t="s">
        <v>50</v>
      </c>
      <c r="T2" s="342" t="str">
        <f>L2</f>
        <v>ច្បាប់ឈឺ</v>
      </c>
      <c r="U2" s="342" t="s">
        <v>77</v>
      </c>
      <c r="V2" s="342" t="s">
        <v>18</v>
      </c>
      <c r="W2" s="342" t="s">
        <v>139</v>
      </c>
      <c r="X2" s="348" t="s">
        <v>140</v>
      </c>
      <c r="Y2" s="348" t="s">
        <v>141</v>
      </c>
      <c r="Z2" s="342" t="s">
        <v>30</v>
      </c>
      <c r="AA2" s="342" t="s">
        <v>83</v>
      </c>
      <c r="AB2" s="342" t="s">
        <v>78</v>
      </c>
      <c r="AC2" s="342" t="s">
        <v>48</v>
      </c>
      <c r="AD2" s="342" t="s">
        <v>58</v>
      </c>
      <c r="AE2" s="344" t="s">
        <v>198</v>
      </c>
      <c r="AF2" s="344" t="s">
        <v>248</v>
      </c>
      <c r="AG2" s="342" t="s">
        <v>152</v>
      </c>
      <c r="AH2" s="342" t="s">
        <v>245</v>
      </c>
      <c r="AI2" s="342" t="s">
        <v>199</v>
      </c>
      <c r="AJ2" s="335" t="s">
        <v>25</v>
      </c>
      <c r="AK2" s="342" t="s">
        <v>79</v>
      </c>
      <c r="AL2" s="346" t="s">
        <v>130</v>
      </c>
      <c r="AM2" s="347"/>
      <c r="AO2" s="175" t="e">
        <f>L1_Payslip!$AS$1</f>
        <v>#REF!</v>
      </c>
    </row>
    <row r="3" spans="1:41" s="12" customFormat="1" ht="36.75" customHeight="1">
      <c r="A3" s="172" t="s">
        <v>228</v>
      </c>
      <c r="B3" s="172" t="s">
        <v>14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81" t="s">
        <v>41</v>
      </c>
      <c r="O3" s="81" t="s">
        <v>42</v>
      </c>
      <c r="P3" s="81" t="s">
        <v>41</v>
      </c>
      <c r="Q3" s="81" t="s">
        <v>42</v>
      </c>
      <c r="R3" s="343"/>
      <c r="S3" s="343"/>
      <c r="T3" s="343"/>
      <c r="U3" s="343"/>
      <c r="V3" s="343"/>
      <c r="W3" s="343"/>
      <c r="X3" s="349"/>
      <c r="Y3" s="349"/>
      <c r="Z3" s="343"/>
      <c r="AA3" s="343"/>
      <c r="AB3" s="343"/>
      <c r="AC3" s="343"/>
      <c r="AD3" s="343"/>
      <c r="AE3" s="345"/>
      <c r="AF3" s="345"/>
      <c r="AG3" s="343"/>
      <c r="AH3" s="343"/>
      <c r="AI3" s="343"/>
      <c r="AJ3" s="336"/>
      <c r="AK3" s="343"/>
      <c r="AL3" s="59" t="s">
        <v>128</v>
      </c>
      <c r="AM3" s="59" t="s">
        <v>129</v>
      </c>
    </row>
    <row r="4" spans="1:41" ht="21" customHeight="1">
      <c r="A4" s="177">
        <f>Foreigner!A12</f>
        <v>1</v>
      </c>
      <c r="B4" s="178" t="str">
        <f>Foreigner!B12</f>
        <v>01</v>
      </c>
      <c r="C4" s="178" t="str">
        <f>Foreigner!D12</f>
        <v>LIN CHIA WUEI</v>
      </c>
      <c r="D4" s="179">
        <f>Foreigner!H12</f>
        <v>43283</v>
      </c>
      <c r="E4" s="180">
        <f>Foreigner!I12</f>
        <v>3000</v>
      </c>
      <c r="F4" s="181">
        <f>Foreigner!J12</f>
        <v>26</v>
      </c>
      <c r="G4" s="181">
        <f>Foreigner!K12</f>
        <v>0</v>
      </c>
      <c r="H4" s="181">
        <f>Foreigner!L12</f>
        <v>0</v>
      </c>
      <c r="I4" s="181">
        <f>Foreigner!M12</f>
        <v>0</v>
      </c>
      <c r="J4" s="181">
        <f>Foreigner!N12</f>
        <v>26</v>
      </c>
      <c r="K4" s="181">
        <f>Foreigner!P12</f>
        <v>0</v>
      </c>
      <c r="L4" s="181">
        <f>Foreigner!Q12</f>
        <v>0</v>
      </c>
      <c r="M4" s="181">
        <f>Foreigner!R12</f>
        <v>0</v>
      </c>
      <c r="N4" s="181">
        <f>Foreigner!S12</f>
        <v>0</v>
      </c>
      <c r="O4" s="181">
        <f>Foreigner!T12</f>
        <v>0</v>
      </c>
      <c r="P4" s="182">
        <f>Foreigner!V12</f>
        <v>0</v>
      </c>
      <c r="Q4" s="182">
        <f>Foreigner!W12</f>
        <v>0</v>
      </c>
      <c r="R4" s="182">
        <f>Foreigner!AA12</f>
        <v>0</v>
      </c>
      <c r="S4" s="182">
        <f>Foreigner!AB12</f>
        <v>0</v>
      </c>
      <c r="T4" s="182">
        <f>Foreigner!AC12</f>
        <v>0</v>
      </c>
      <c r="U4" s="182">
        <f>Foreigner!AD12</f>
        <v>0</v>
      </c>
      <c r="V4" s="182">
        <f>Foreigner!AE12</f>
        <v>3000</v>
      </c>
      <c r="W4" s="182">
        <f>Foreigner!AF12</f>
        <v>3000</v>
      </c>
      <c r="X4" s="182"/>
      <c r="Y4" s="182"/>
      <c r="Z4" s="182">
        <f>Foreigner!AJ12</f>
        <v>0</v>
      </c>
      <c r="AA4" s="182">
        <f>Foreigner!AO12</f>
        <v>0</v>
      </c>
      <c r="AB4" s="182">
        <f>Foreigner!AT12</f>
        <v>3000</v>
      </c>
      <c r="AC4" s="180">
        <f>Foreigner!BA12</f>
        <v>0</v>
      </c>
      <c r="AD4" s="180">
        <f>Foreigner!BD12</f>
        <v>0</v>
      </c>
      <c r="AE4" s="183">
        <f>Foreigner!BS12</f>
        <v>0</v>
      </c>
      <c r="AF4" s="183">
        <f>Foreigner!BT12</f>
        <v>0</v>
      </c>
      <c r="AG4" s="183">
        <f>Foreigner!BR12</f>
        <v>302.99561617145639</v>
      </c>
      <c r="AH4" s="183">
        <f>Foreigner!BU12</f>
        <v>1500</v>
      </c>
      <c r="AI4" s="180">
        <f>Foreigner!BV12</f>
        <v>0</v>
      </c>
      <c r="AJ4" s="182">
        <f>Foreigner!BW12</f>
        <v>5.83</v>
      </c>
      <c r="AK4" s="182">
        <f>Foreigner!BX12</f>
        <v>1191.17</v>
      </c>
      <c r="AL4" s="178">
        <f>Foreigner!BY12</f>
        <v>1191</v>
      </c>
      <c r="AM4" s="184">
        <f>Foreigner!BZ12</f>
        <v>700</v>
      </c>
    </row>
    <row r="5" spans="1:41" s="12" customFormat="1" ht="23.25" customHeight="1">
      <c r="A5" s="333" t="e">
        <f>$AO$2</f>
        <v>#REF!</v>
      </c>
      <c r="B5" s="334"/>
      <c r="C5" s="342" t="s">
        <v>39</v>
      </c>
      <c r="D5" s="342" t="s">
        <v>23</v>
      </c>
      <c r="E5" s="342" t="s">
        <v>15</v>
      </c>
      <c r="F5" s="342" t="s">
        <v>7</v>
      </c>
      <c r="G5" s="342" t="s">
        <v>52</v>
      </c>
      <c r="H5" s="342" t="s">
        <v>8</v>
      </c>
      <c r="I5" s="342" t="s">
        <v>172</v>
      </c>
      <c r="J5" s="342" t="s">
        <v>170</v>
      </c>
      <c r="K5" s="342" t="s">
        <v>50</v>
      </c>
      <c r="L5" s="342" t="s">
        <v>54</v>
      </c>
      <c r="M5" s="342" t="s">
        <v>43</v>
      </c>
      <c r="N5" s="346" t="s">
        <v>16</v>
      </c>
      <c r="O5" s="347"/>
      <c r="P5" s="346" t="s">
        <v>17</v>
      </c>
      <c r="Q5" s="347"/>
      <c r="R5" s="342" t="s">
        <v>171</v>
      </c>
      <c r="S5" s="342" t="s">
        <v>50</v>
      </c>
      <c r="T5" s="342" t="str">
        <f>L5</f>
        <v>ច្បាប់ឈឺ</v>
      </c>
      <c r="U5" s="342" t="s">
        <v>77</v>
      </c>
      <c r="V5" s="342" t="s">
        <v>18</v>
      </c>
      <c r="W5" s="342" t="s">
        <v>139</v>
      </c>
      <c r="X5" s="348" t="s">
        <v>140</v>
      </c>
      <c r="Y5" s="348" t="s">
        <v>141</v>
      </c>
      <c r="Z5" s="342" t="s">
        <v>30</v>
      </c>
      <c r="AA5" s="342" t="s">
        <v>83</v>
      </c>
      <c r="AB5" s="342" t="s">
        <v>78</v>
      </c>
      <c r="AC5" s="342" t="s">
        <v>48</v>
      </c>
      <c r="AD5" s="342" t="s">
        <v>58</v>
      </c>
      <c r="AE5" s="344" t="s">
        <v>198</v>
      </c>
      <c r="AF5" s="344" t="s">
        <v>248</v>
      </c>
      <c r="AG5" s="342" t="s">
        <v>152</v>
      </c>
      <c r="AH5" s="342" t="s">
        <v>245</v>
      </c>
      <c r="AI5" s="342" t="s">
        <v>199</v>
      </c>
      <c r="AJ5" s="335" t="s">
        <v>25</v>
      </c>
      <c r="AK5" s="342" t="s">
        <v>79</v>
      </c>
      <c r="AL5" s="346" t="s">
        <v>130</v>
      </c>
      <c r="AM5" s="347"/>
      <c r="AO5" s="175"/>
    </row>
    <row r="6" spans="1:41" s="12" customFormat="1" ht="36.75" customHeight="1">
      <c r="A6" s="186" t="s">
        <v>228</v>
      </c>
      <c r="B6" s="186" t="s">
        <v>14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185" t="s">
        <v>41</v>
      </c>
      <c r="O6" s="185" t="s">
        <v>42</v>
      </c>
      <c r="P6" s="185" t="s">
        <v>41</v>
      </c>
      <c r="Q6" s="185" t="s">
        <v>42</v>
      </c>
      <c r="R6" s="343"/>
      <c r="S6" s="343"/>
      <c r="T6" s="343"/>
      <c r="U6" s="343"/>
      <c r="V6" s="343"/>
      <c r="W6" s="343"/>
      <c r="X6" s="349"/>
      <c r="Y6" s="349"/>
      <c r="Z6" s="343"/>
      <c r="AA6" s="343"/>
      <c r="AB6" s="343"/>
      <c r="AC6" s="343"/>
      <c r="AD6" s="343"/>
      <c r="AE6" s="345"/>
      <c r="AF6" s="345"/>
      <c r="AG6" s="343"/>
      <c r="AH6" s="343"/>
      <c r="AI6" s="343"/>
      <c r="AJ6" s="336"/>
      <c r="AK6" s="343"/>
      <c r="AL6" s="59" t="s">
        <v>128</v>
      </c>
      <c r="AM6" s="59" t="s">
        <v>129</v>
      </c>
    </row>
    <row r="7" spans="1:41" ht="23.25" customHeight="1">
      <c r="A7" s="177">
        <f>Foreigner!A13</f>
        <v>2</v>
      </c>
      <c r="B7" s="178" t="str">
        <f>Foreigner!B13</f>
        <v>02</v>
      </c>
      <c r="C7" s="178" t="str">
        <f>Foreigner!D13</f>
        <v>XIA ZHENQING</v>
      </c>
      <c r="D7" s="179">
        <f>Foreigner!H13</f>
        <v>43283</v>
      </c>
      <c r="E7" s="180">
        <f>Foreigner!I13</f>
        <v>2550</v>
      </c>
      <c r="F7" s="181">
        <f>Foreigner!J13</f>
        <v>26</v>
      </c>
      <c r="G7" s="181">
        <f>Foreigner!K13</f>
        <v>0</v>
      </c>
      <c r="H7" s="181">
        <f>Foreigner!L13</f>
        <v>0</v>
      </c>
      <c r="I7" s="181">
        <f>Foreigner!M13</f>
        <v>0</v>
      </c>
      <c r="J7" s="181">
        <f>Foreigner!N13</f>
        <v>26</v>
      </c>
      <c r="K7" s="181">
        <f>Foreigner!P13</f>
        <v>0</v>
      </c>
      <c r="L7" s="181">
        <f>Foreigner!Q13</f>
        <v>0</v>
      </c>
      <c r="M7" s="181">
        <f>Foreigner!R13</f>
        <v>0</v>
      </c>
      <c r="N7" s="181">
        <f>Foreigner!S13</f>
        <v>0</v>
      </c>
      <c r="O7" s="181">
        <f>Foreigner!T13</f>
        <v>0</v>
      </c>
      <c r="P7" s="182">
        <f>Foreigner!V13</f>
        <v>0</v>
      </c>
      <c r="Q7" s="182">
        <f>Foreigner!W13</f>
        <v>0</v>
      </c>
      <c r="R7" s="182">
        <f>Foreigner!AA13</f>
        <v>0</v>
      </c>
      <c r="S7" s="182">
        <f>Foreigner!AB13</f>
        <v>0</v>
      </c>
      <c r="T7" s="182">
        <f>Foreigner!AC13</f>
        <v>0</v>
      </c>
      <c r="U7" s="182">
        <f>Foreigner!AD13</f>
        <v>0</v>
      </c>
      <c r="V7" s="182">
        <f>Foreigner!AE13</f>
        <v>2550</v>
      </c>
      <c r="W7" s="182">
        <f>Foreigner!AF13</f>
        <v>2550</v>
      </c>
      <c r="X7" s="182"/>
      <c r="Y7" s="182"/>
      <c r="Z7" s="182">
        <f>Foreigner!AJ13</f>
        <v>0</v>
      </c>
      <c r="AA7" s="182">
        <f>Foreigner!AO13</f>
        <v>0</v>
      </c>
      <c r="AB7" s="182">
        <f>Foreigner!AT13</f>
        <v>2550</v>
      </c>
      <c r="AC7" s="180">
        <f>Foreigner!BA13</f>
        <v>0</v>
      </c>
      <c r="AD7" s="180">
        <f>Foreigner!BD13</f>
        <v>0</v>
      </c>
      <c r="AE7" s="183">
        <f>Foreigner!BS13</f>
        <v>0</v>
      </c>
      <c r="AF7" s="183">
        <f>Foreigner!BT13</f>
        <v>0</v>
      </c>
      <c r="AG7" s="183">
        <f>Foreigner!BR13</f>
        <v>235.49561617145642</v>
      </c>
      <c r="AH7" s="183">
        <f>Foreigner!BU13</f>
        <v>1275</v>
      </c>
      <c r="AI7" s="180">
        <f>Foreigner!BV13</f>
        <v>0</v>
      </c>
      <c r="AJ7" s="182">
        <f>Foreigner!BW13</f>
        <v>5.83</v>
      </c>
      <c r="AK7" s="182">
        <f>Foreigner!BX13</f>
        <v>1033.67</v>
      </c>
      <c r="AL7" s="178">
        <f>Foreigner!BY13</f>
        <v>1033</v>
      </c>
      <c r="AM7" s="184">
        <f>Foreigner!BZ13</f>
        <v>2700</v>
      </c>
    </row>
    <row r="8" spans="1:41" s="12" customFormat="1" ht="23.25" customHeight="1">
      <c r="A8" s="333" t="e">
        <f>$AO$2</f>
        <v>#REF!</v>
      </c>
      <c r="B8" s="334"/>
      <c r="C8" s="342" t="s">
        <v>39</v>
      </c>
      <c r="D8" s="342" t="s">
        <v>23</v>
      </c>
      <c r="E8" s="342" t="s">
        <v>15</v>
      </c>
      <c r="F8" s="342" t="s">
        <v>7</v>
      </c>
      <c r="G8" s="342" t="s">
        <v>52</v>
      </c>
      <c r="H8" s="342" t="s">
        <v>8</v>
      </c>
      <c r="I8" s="342" t="s">
        <v>172</v>
      </c>
      <c r="J8" s="342" t="s">
        <v>170</v>
      </c>
      <c r="K8" s="342" t="s">
        <v>50</v>
      </c>
      <c r="L8" s="342" t="s">
        <v>54</v>
      </c>
      <c r="M8" s="342" t="s">
        <v>43</v>
      </c>
      <c r="N8" s="346" t="s">
        <v>16</v>
      </c>
      <c r="O8" s="347"/>
      <c r="P8" s="346" t="s">
        <v>17</v>
      </c>
      <c r="Q8" s="347"/>
      <c r="R8" s="342" t="s">
        <v>171</v>
      </c>
      <c r="S8" s="342" t="s">
        <v>50</v>
      </c>
      <c r="T8" s="342" t="str">
        <f>L8</f>
        <v>ច្បាប់ឈឺ</v>
      </c>
      <c r="U8" s="342" t="s">
        <v>77</v>
      </c>
      <c r="V8" s="342" t="s">
        <v>18</v>
      </c>
      <c r="W8" s="342" t="s">
        <v>139</v>
      </c>
      <c r="X8" s="348" t="s">
        <v>140</v>
      </c>
      <c r="Y8" s="348" t="s">
        <v>141</v>
      </c>
      <c r="Z8" s="342" t="s">
        <v>30</v>
      </c>
      <c r="AA8" s="342" t="s">
        <v>83</v>
      </c>
      <c r="AB8" s="342" t="s">
        <v>78</v>
      </c>
      <c r="AC8" s="342" t="s">
        <v>48</v>
      </c>
      <c r="AD8" s="342" t="s">
        <v>58</v>
      </c>
      <c r="AE8" s="344" t="s">
        <v>198</v>
      </c>
      <c r="AF8" s="344" t="s">
        <v>248</v>
      </c>
      <c r="AG8" s="342" t="s">
        <v>152</v>
      </c>
      <c r="AH8" s="342" t="s">
        <v>245</v>
      </c>
      <c r="AI8" s="342" t="s">
        <v>199</v>
      </c>
      <c r="AJ8" s="335" t="s">
        <v>25</v>
      </c>
      <c r="AK8" s="342" t="s">
        <v>79</v>
      </c>
      <c r="AL8" s="346" t="s">
        <v>130</v>
      </c>
      <c r="AM8" s="347"/>
      <c r="AO8" s="175"/>
    </row>
    <row r="9" spans="1:41" s="12" customFormat="1" ht="36.75" customHeight="1">
      <c r="A9" s="186" t="s">
        <v>228</v>
      </c>
      <c r="B9" s="186" t="s">
        <v>14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185" t="s">
        <v>41</v>
      </c>
      <c r="O9" s="185" t="s">
        <v>42</v>
      </c>
      <c r="P9" s="185" t="s">
        <v>41</v>
      </c>
      <c r="Q9" s="185" t="s">
        <v>42</v>
      </c>
      <c r="R9" s="343"/>
      <c r="S9" s="343"/>
      <c r="T9" s="343"/>
      <c r="U9" s="343"/>
      <c r="V9" s="343"/>
      <c r="W9" s="343"/>
      <c r="X9" s="349"/>
      <c r="Y9" s="349"/>
      <c r="Z9" s="343"/>
      <c r="AA9" s="343"/>
      <c r="AB9" s="343"/>
      <c r="AC9" s="343"/>
      <c r="AD9" s="343"/>
      <c r="AE9" s="345"/>
      <c r="AF9" s="345"/>
      <c r="AG9" s="343"/>
      <c r="AH9" s="343"/>
      <c r="AI9" s="343"/>
      <c r="AJ9" s="336"/>
      <c r="AK9" s="343"/>
      <c r="AL9" s="59" t="s">
        <v>128</v>
      </c>
      <c r="AM9" s="59" t="s">
        <v>129</v>
      </c>
    </row>
    <row r="10" spans="1:41" ht="23.25" customHeight="1">
      <c r="A10" s="177">
        <f>Foreigner!A14</f>
        <v>3</v>
      </c>
      <c r="B10" s="178" t="str">
        <f>Foreigner!B14</f>
        <v>04</v>
      </c>
      <c r="C10" s="178" t="str">
        <f>Foreigner!D14</f>
        <v>CHENG ZHILAN</v>
      </c>
      <c r="D10" s="179">
        <f>Foreigner!H14</f>
        <v>43283</v>
      </c>
      <c r="E10" s="180">
        <f>Foreigner!I14</f>
        <v>1700</v>
      </c>
      <c r="F10" s="181">
        <f>Foreigner!J14</f>
        <v>26</v>
      </c>
      <c r="G10" s="181">
        <f>Foreigner!K14</f>
        <v>0</v>
      </c>
      <c r="H10" s="181">
        <f>Foreigner!L14</f>
        <v>0</v>
      </c>
      <c r="I10" s="181">
        <f>Foreigner!M14</f>
        <v>0</v>
      </c>
      <c r="J10" s="181">
        <f>Foreigner!N14</f>
        <v>26</v>
      </c>
      <c r="K10" s="181">
        <f>Foreigner!P14</f>
        <v>0</v>
      </c>
      <c r="L10" s="181">
        <f>Foreigner!Q14</f>
        <v>0</v>
      </c>
      <c r="M10" s="181">
        <f>Foreigner!R14</f>
        <v>0</v>
      </c>
      <c r="N10" s="181">
        <f>Foreigner!S14</f>
        <v>0</v>
      </c>
      <c r="O10" s="181">
        <f>Foreigner!T14</f>
        <v>0</v>
      </c>
      <c r="P10" s="182">
        <f>Foreigner!V14</f>
        <v>0</v>
      </c>
      <c r="Q10" s="182">
        <f>Foreigner!W14</f>
        <v>0</v>
      </c>
      <c r="R10" s="182">
        <f>Foreigner!AA14</f>
        <v>0</v>
      </c>
      <c r="S10" s="182">
        <f>Foreigner!AB14</f>
        <v>0</v>
      </c>
      <c r="T10" s="182">
        <f>Foreigner!AC14</f>
        <v>0</v>
      </c>
      <c r="U10" s="182">
        <f>Foreigner!AD14</f>
        <v>0</v>
      </c>
      <c r="V10" s="182">
        <f>Foreigner!AE14</f>
        <v>1700</v>
      </c>
      <c r="W10" s="182">
        <f>Foreigner!AF14</f>
        <v>1700</v>
      </c>
      <c r="X10" s="182"/>
      <c r="Y10" s="182"/>
      <c r="Z10" s="182">
        <f>Foreigner!AJ14</f>
        <v>0</v>
      </c>
      <c r="AA10" s="182">
        <f>Foreigner!AO14</f>
        <v>0</v>
      </c>
      <c r="AB10" s="182">
        <f>Foreigner!AT14</f>
        <v>1700</v>
      </c>
      <c r="AC10" s="180">
        <f>Foreigner!BA14</f>
        <v>0</v>
      </c>
      <c r="AD10" s="180">
        <f>Foreigner!BD14</f>
        <v>0</v>
      </c>
      <c r="AE10" s="183">
        <f>Foreigner!BS14</f>
        <v>0</v>
      </c>
      <c r="AF10" s="183">
        <f>Foreigner!BT14</f>
        <v>0</v>
      </c>
      <c r="AG10" s="183">
        <f>Foreigner!BR14</f>
        <v>126.79493424257184</v>
      </c>
      <c r="AH10" s="183">
        <f>Foreigner!BU14</f>
        <v>850</v>
      </c>
      <c r="AI10" s="180">
        <f>Foreigner!BV14</f>
        <v>0</v>
      </c>
      <c r="AJ10" s="182">
        <f>Foreigner!BW14</f>
        <v>5.83</v>
      </c>
      <c r="AK10" s="182">
        <f>Foreigner!BX14</f>
        <v>717.38</v>
      </c>
      <c r="AL10" s="178">
        <f>Foreigner!BY14</f>
        <v>717</v>
      </c>
      <c r="AM10" s="184">
        <f>Foreigner!BZ14</f>
        <v>1500</v>
      </c>
    </row>
    <row r="11" spans="1:41" s="12" customFormat="1" ht="23.25" customHeight="1">
      <c r="A11" s="333" t="e">
        <f>$AO$2</f>
        <v>#REF!</v>
      </c>
      <c r="B11" s="334"/>
      <c r="C11" s="342" t="s">
        <v>39</v>
      </c>
      <c r="D11" s="342" t="s">
        <v>23</v>
      </c>
      <c r="E11" s="342" t="s">
        <v>15</v>
      </c>
      <c r="F11" s="342" t="s">
        <v>7</v>
      </c>
      <c r="G11" s="342" t="s">
        <v>52</v>
      </c>
      <c r="H11" s="342" t="s">
        <v>8</v>
      </c>
      <c r="I11" s="342" t="s">
        <v>172</v>
      </c>
      <c r="J11" s="342" t="s">
        <v>170</v>
      </c>
      <c r="K11" s="342" t="s">
        <v>50</v>
      </c>
      <c r="L11" s="342" t="s">
        <v>54</v>
      </c>
      <c r="M11" s="342" t="s">
        <v>43</v>
      </c>
      <c r="N11" s="346" t="s">
        <v>16</v>
      </c>
      <c r="O11" s="347"/>
      <c r="P11" s="346" t="s">
        <v>17</v>
      </c>
      <c r="Q11" s="347"/>
      <c r="R11" s="342" t="s">
        <v>171</v>
      </c>
      <c r="S11" s="342" t="s">
        <v>50</v>
      </c>
      <c r="T11" s="342" t="str">
        <f>L11</f>
        <v>ច្បាប់ឈឺ</v>
      </c>
      <c r="U11" s="342" t="s">
        <v>77</v>
      </c>
      <c r="V11" s="342" t="s">
        <v>18</v>
      </c>
      <c r="W11" s="342" t="s">
        <v>139</v>
      </c>
      <c r="X11" s="348" t="s">
        <v>140</v>
      </c>
      <c r="Y11" s="348" t="s">
        <v>141</v>
      </c>
      <c r="Z11" s="342" t="s">
        <v>30</v>
      </c>
      <c r="AA11" s="342" t="s">
        <v>83</v>
      </c>
      <c r="AB11" s="342" t="s">
        <v>78</v>
      </c>
      <c r="AC11" s="342" t="s">
        <v>48</v>
      </c>
      <c r="AD11" s="342" t="s">
        <v>58</v>
      </c>
      <c r="AE11" s="344" t="s">
        <v>198</v>
      </c>
      <c r="AF11" s="344" t="s">
        <v>248</v>
      </c>
      <c r="AG11" s="342" t="s">
        <v>152</v>
      </c>
      <c r="AH11" s="342" t="s">
        <v>245</v>
      </c>
      <c r="AI11" s="342" t="s">
        <v>199</v>
      </c>
      <c r="AJ11" s="335" t="s">
        <v>25</v>
      </c>
      <c r="AK11" s="342" t="s">
        <v>79</v>
      </c>
      <c r="AL11" s="346" t="s">
        <v>130</v>
      </c>
      <c r="AM11" s="347"/>
      <c r="AO11" s="175"/>
    </row>
    <row r="12" spans="1:41" s="12" customFormat="1" ht="36.75" customHeight="1">
      <c r="A12" s="186" t="s">
        <v>228</v>
      </c>
      <c r="B12" s="186" t="s">
        <v>14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185" t="s">
        <v>41</v>
      </c>
      <c r="O12" s="185" t="s">
        <v>42</v>
      </c>
      <c r="P12" s="185" t="s">
        <v>41</v>
      </c>
      <c r="Q12" s="185" t="s">
        <v>42</v>
      </c>
      <c r="R12" s="343"/>
      <c r="S12" s="343"/>
      <c r="T12" s="343"/>
      <c r="U12" s="343"/>
      <c r="V12" s="343"/>
      <c r="W12" s="343"/>
      <c r="X12" s="349"/>
      <c r="Y12" s="349"/>
      <c r="Z12" s="343"/>
      <c r="AA12" s="343"/>
      <c r="AB12" s="343"/>
      <c r="AC12" s="343"/>
      <c r="AD12" s="343"/>
      <c r="AE12" s="345"/>
      <c r="AF12" s="345"/>
      <c r="AG12" s="343"/>
      <c r="AH12" s="343"/>
      <c r="AI12" s="343"/>
      <c r="AJ12" s="336"/>
      <c r="AK12" s="343"/>
      <c r="AL12" s="59" t="s">
        <v>128</v>
      </c>
      <c r="AM12" s="59" t="s">
        <v>129</v>
      </c>
    </row>
    <row r="13" spans="1:41" ht="23.25" customHeight="1">
      <c r="A13" s="177">
        <f>Foreigner!A15</f>
        <v>4</v>
      </c>
      <c r="B13" s="178" t="str">
        <f>Foreigner!B15</f>
        <v>07</v>
      </c>
      <c r="C13" s="178" t="str">
        <f>Foreigner!D15</f>
        <v>HE XINLIANG</v>
      </c>
      <c r="D13" s="179">
        <f>Foreigner!H15</f>
        <v>44961</v>
      </c>
      <c r="E13" s="180">
        <f>Foreigner!I15</f>
        <v>1870</v>
      </c>
      <c r="F13" s="181">
        <f>Foreigner!J15</f>
        <v>26</v>
      </c>
      <c r="G13" s="181">
        <f>Foreigner!K15</f>
        <v>0</v>
      </c>
      <c r="H13" s="181">
        <f>Foreigner!L15</f>
        <v>0</v>
      </c>
      <c r="I13" s="181">
        <f>Foreigner!M15</f>
        <v>0</v>
      </c>
      <c r="J13" s="181">
        <f>Foreigner!N15</f>
        <v>26</v>
      </c>
      <c r="K13" s="181">
        <f>Foreigner!P15</f>
        <v>0</v>
      </c>
      <c r="L13" s="181">
        <f>Foreigner!Q15</f>
        <v>0</v>
      </c>
      <c r="M13" s="181">
        <f>Foreigner!R15</f>
        <v>0</v>
      </c>
      <c r="N13" s="181">
        <f>Foreigner!S15</f>
        <v>0</v>
      </c>
      <c r="O13" s="181">
        <f>Foreigner!T15</f>
        <v>0</v>
      </c>
      <c r="P13" s="182">
        <f>Foreigner!V15</f>
        <v>0</v>
      </c>
      <c r="Q13" s="182">
        <f>Foreigner!W15</f>
        <v>0</v>
      </c>
      <c r="R13" s="182">
        <f>Foreigner!AA15</f>
        <v>0</v>
      </c>
      <c r="S13" s="182">
        <f>Foreigner!AB15</f>
        <v>0</v>
      </c>
      <c r="T13" s="182">
        <f>Foreigner!AC15</f>
        <v>0</v>
      </c>
      <c r="U13" s="182">
        <f>Foreigner!AD15</f>
        <v>0</v>
      </c>
      <c r="V13" s="182">
        <f>Foreigner!AE15</f>
        <v>1870</v>
      </c>
      <c r="W13" s="182">
        <f>Foreigner!AF15</f>
        <v>1870</v>
      </c>
      <c r="X13" s="182"/>
      <c r="Y13" s="182"/>
      <c r="Z13" s="182">
        <f>Foreigner!AJ15</f>
        <v>0</v>
      </c>
      <c r="AA13" s="182">
        <f>Foreigner!AO15</f>
        <v>0</v>
      </c>
      <c r="AB13" s="182">
        <f>Foreigner!AT15</f>
        <v>1870</v>
      </c>
      <c r="AC13" s="180">
        <f>Foreigner!BA15</f>
        <v>0</v>
      </c>
      <c r="AD13" s="180">
        <f>Foreigner!BD15</f>
        <v>0</v>
      </c>
      <c r="AE13" s="183">
        <f>Foreigner!BS15</f>
        <v>0</v>
      </c>
      <c r="AF13" s="183">
        <f>Foreigner!BT15</f>
        <v>0</v>
      </c>
      <c r="AG13" s="183">
        <f>Foreigner!BR15</f>
        <v>143.79493424257186</v>
      </c>
      <c r="AH13" s="183">
        <f>Foreigner!BU15</f>
        <v>935</v>
      </c>
      <c r="AI13" s="180">
        <f>Foreigner!BV15</f>
        <v>0</v>
      </c>
      <c r="AJ13" s="182">
        <f>Foreigner!BW15</f>
        <v>5.83</v>
      </c>
      <c r="AK13" s="182">
        <f>Foreigner!BX15</f>
        <v>785.38</v>
      </c>
      <c r="AL13" s="178">
        <f>Foreigner!BY15</f>
        <v>785</v>
      </c>
      <c r="AM13" s="184">
        <f>Foreigner!BZ15</f>
        <v>1500</v>
      </c>
    </row>
    <row r="14" spans="1:41" s="12" customFormat="1" ht="23.25" customHeight="1">
      <c r="A14" s="333" t="e">
        <f>$AO$2</f>
        <v>#REF!</v>
      </c>
      <c r="B14" s="334"/>
      <c r="C14" s="342" t="s">
        <v>39</v>
      </c>
      <c r="D14" s="342" t="s">
        <v>23</v>
      </c>
      <c r="E14" s="342" t="s">
        <v>15</v>
      </c>
      <c r="F14" s="342" t="s">
        <v>7</v>
      </c>
      <c r="G14" s="342" t="s">
        <v>52</v>
      </c>
      <c r="H14" s="342" t="s">
        <v>8</v>
      </c>
      <c r="I14" s="342" t="s">
        <v>172</v>
      </c>
      <c r="J14" s="342" t="s">
        <v>170</v>
      </c>
      <c r="K14" s="342" t="s">
        <v>50</v>
      </c>
      <c r="L14" s="342" t="s">
        <v>54</v>
      </c>
      <c r="M14" s="342" t="s">
        <v>43</v>
      </c>
      <c r="N14" s="346" t="s">
        <v>16</v>
      </c>
      <c r="O14" s="347"/>
      <c r="P14" s="346" t="s">
        <v>17</v>
      </c>
      <c r="Q14" s="347"/>
      <c r="R14" s="342" t="s">
        <v>171</v>
      </c>
      <c r="S14" s="342" t="s">
        <v>50</v>
      </c>
      <c r="T14" s="342" t="str">
        <f>L14</f>
        <v>ច្បាប់ឈឺ</v>
      </c>
      <c r="U14" s="342" t="s">
        <v>77</v>
      </c>
      <c r="V14" s="342" t="s">
        <v>18</v>
      </c>
      <c r="W14" s="342" t="s">
        <v>139</v>
      </c>
      <c r="X14" s="348" t="s">
        <v>140</v>
      </c>
      <c r="Y14" s="348" t="s">
        <v>141</v>
      </c>
      <c r="Z14" s="342" t="s">
        <v>30</v>
      </c>
      <c r="AA14" s="342" t="s">
        <v>83</v>
      </c>
      <c r="AB14" s="342" t="s">
        <v>78</v>
      </c>
      <c r="AC14" s="342" t="s">
        <v>48</v>
      </c>
      <c r="AD14" s="342" t="s">
        <v>58</v>
      </c>
      <c r="AE14" s="344" t="s">
        <v>198</v>
      </c>
      <c r="AF14" s="344" t="s">
        <v>248</v>
      </c>
      <c r="AG14" s="342" t="s">
        <v>152</v>
      </c>
      <c r="AH14" s="342" t="s">
        <v>245</v>
      </c>
      <c r="AI14" s="342" t="s">
        <v>199</v>
      </c>
      <c r="AJ14" s="335" t="s">
        <v>25</v>
      </c>
      <c r="AK14" s="342" t="s">
        <v>79</v>
      </c>
      <c r="AL14" s="346" t="s">
        <v>130</v>
      </c>
      <c r="AM14" s="347"/>
      <c r="AO14" s="175"/>
    </row>
    <row r="15" spans="1:41" s="12" customFormat="1" ht="36.75" customHeight="1">
      <c r="A15" s="186" t="s">
        <v>228</v>
      </c>
      <c r="B15" s="186" t="s">
        <v>14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185" t="s">
        <v>41</v>
      </c>
      <c r="O15" s="185" t="s">
        <v>42</v>
      </c>
      <c r="P15" s="185" t="s">
        <v>41</v>
      </c>
      <c r="Q15" s="185" t="s">
        <v>42</v>
      </c>
      <c r="R15" s="343"/>
      <c r="S15" s="343"/>
      <c r="T15" s="343"/>
      <c r="U15" s="343"/>
      <c r="V15" s="343"/>
      <c r="W15" s="343"/>
      <c r="X15" s="349"/>
      <c r="Y15" s="349"/>
      <c r="Z15" s="343"/>
      <c r="AA15" s="343"/>
      <c r="AB15" s="343"/>
      <c r="AC15" s="343"/>
      <c r="AD15" s="343"/>
      <c r="AE15" s="345"/>
      <c r="AF15" s="345"/>
      <c r="AG15" s="343"/>
      <c r="AH15" s="343"/>
      <c r="AI15" s="343"/>
      <c r="AJ15" s="336"/>
      <c r="AK15" s="343"/>
      <c r="AL15" s="59" t="s">
        <v>128</v>
      </c>
      <c r="AM15" s="59" t="s">
        <v>129</v>
      </c>
    </row>
    <row r="16" spans="1:41" ht="23.25" customHeight="1">
      <c r="A16" s="177">
        <f>Foreigner!A16</f>
        <v>5</v>
      </c>
      <c r="B16" s="178" t="str">
        <f>Foreigner!B16</f>
        <v>08</v>
      </c>
      <c r="C16" s="178" t="str">
        <f>Foreigner!D16</f>
        <v>YANG BUQIN</v>
      </c>
      <c r="D16" s="179">
        <f>Foreigner!H16</f>
        <v>44970</v>
      </c>
      <c r="E16" s="180">
        <f>Foreigner!I16</f>
        <v>1700</v>
      </c>
      <c r="F16" s="181">
        <f>Foreigner!J16</f>
        <v>26</v>
      </c>
      <c r="G16" s="181">
        <f>Foreigner!K16</f>
        <v>0</v>
      </c>
      <c r="H16" s="181">
        <f>Foreigner!L16</f>
        <v>0</v>
      </c>
      <c r="I16" s="181">
        <f>Foreigner!M16</f>
        <v>0</v>
      </c>
      <c r="J16" s="181">
        <f>Foreigner!N16</f>
        <v>26</v>
      </c>
      <c r="K16" s="181">
        <f>Foreigner!P16</f>
        <v>0</v>
      </c>
      <c r="L16" s="181">
        <f>Foreigner!Q16</f>
        <v>0</v>
      </c>
      <c r="M16" s="181">
        <f>Foreigner!R16</f>
        <v>0</v>
      </c>
      <c r="N16" s="181">
        <f>Foreigner!S16</f>
        <v>0</v>
      </c>
      <c r="O16" s="181">
        <f>Foreigner!T16</f>
        <v>0</v>
      </c>
      <c r="P16" s="182">
        <f>Foreigner!V16</f>
        <v>0</v>
      </c>
      <c r="Q16" s="182">
        <f>Foreigner!W16</f>
        <v>0</v>
      </c>
      <c r="R16" s="182">
        <f>Foreigner!AA16</f>
        <v>0</v>
      </c>
      <c r="S16" s="182">
        <f>Foreigner!AB16</f>
        <v>0</v>
      </c>
      <c r="T16" s="182">
        <f>Foreigner!AC16</f>
        <v>0</v>
      </c>
      <c r="U16" s="182">
        <f>Foreigner!AD16</f>
        <v>0</v>
      </c>
      <c r="V16" s="182">
        <f>Foreigner!AE16</f>
        <v>1700</v>
      </c>
      <c r="W16" s="182">
        <f>Foreigner!AF16</f>
        <v>1700</v>
      </c>
      <c r="X16" s="182"/>
      <c r="Y16" s="182"/>
      <c r="Z16" s="182">
        <f>Foreigner!AJ16</f>
        <v>0</v>
      </c>
      <c r="AA16" s="182">
        <f>Foreigner!AO16</f>
        <v>0</v>
      </c>
      <c r="AB16" s="182">
        <f>Foreigner!AT16</f>
        <v>1700</v>
      </c>
      <c r="AC16" s="180">
        <f>Foreigner!BA16</f>
        <v>0</v>
      </c>
      <c r="AD16" s="180">
        <f>Foreigner!BD16</f>
        <v>0</v>
      </c>
      <c r="AE16" s="183">
        <f>Foreigner!BS16</f>
        <v>0</v>
      </c>
      <c r="AF16" s="183">
        <f>Foreigner!BT16</f>
        <v>0</v>
      </c>
      <c r="AG16" s="183">
        <f>Foreigner!BR16</f>
        <v>126.79493424257184</v>
      </c>
      <c r="AH16" s="183">
        <f>Foreigner!BU16</f>
        <v>850</v>
      </c>
      <c r="AI16" s="180">
        <f>Foreigner!BV16</f>
        <v>0</v>
      </c>
      <c r="AJ16" s="182">
        <f>Foreigner!BW16</f>
        <v>5.83</v>
      </c>
      <c r="AK16" s="182">
        <f>Foreigner!BX16</f>
        <v>717.38</v>
      </c>
      <c r="AL16" s="178">
        <f>Foreigner!BY16</f>
        <v>717</v>
      </c>
      <c r="AM16" s="184">
        <f>Foreigner!BZ16</f>
        <v>1500</v>
      </c>
    </row>
    <row r="17" spans="1:41" s="12" customFormat="1" ht="23.25" customHeight="1">
      <c r="A17" s="333" t="e">
        <f>$AO$2</f>
        <v>#REF!</v>
      </c>
      <c r="B17" s="334"/>
      <c r="C17" s="342" t="s">
        <v>39</v>
      </c>
      <c r="D17" s="342" t="s">
        <v>23</v>
      </c>
      <c r="E17" s="342" t="s">
        <v>15</v>
      </c>
      <c r="F17" s="342" t="s">
        <v>7</v>
      </c>
      <c r="G17" s="342" t="s">
        <v>52</v>
      </c>
      <c r="H17" s="342" t="s">
        <v>8</v>
      </c>
      <c r="I17" s="342" t="s">
        <v>172</v>
      </c>
      <c r="J17" s="342" t="s">
        <v>170</v>
      </c>
      <c r="K17" s="342" t="s">
        <v>50</v>
      </c>
      <c r="L17" s="342" t="s">
        <v>54</v>
      </c>
      <c r="M17" s="342" t="s">
        <v>43</v>
      </c>
      <c r="N17" s="346" t="s">
        <v>16</v>
      </c>
      <c r="O17" s="347"/>
      <c r="P17" s="346" t="s">
        <v>17</v>
      </c>
      <c r="Q17" s="347"/>
      <c r="R17" s="342" t="s">
        <v>171</v>
      </c>
      <c r="S17" s="342" t="s">
        <v>50</v>
      </c>
      <c r="T17" s="342" t="str">
        <f>L17</f>
        <v>ច្បាប់ឈឺ</v>
      </c>
      <c r="U17" s="342" t="s">
        <v>77</v>
      </c>
      <c r="V17" s="342" t="s">
        <v>18</v>
      </c>
      <c r="W17" s="342" t="s">
        <v>139</v>
      </c>
      <c r="X17" s="348" t="s">
        <v>140</v>
      </c>
      <c r="Y17" s="348" t="s">
        <v>141</v>
      </c>
      <c r="Z17" s="342" t="s">
        <v>30</v>
      </c>
      <c r="AA17" s="342" t="s">
        <v>83</v>
      </c>
      <c r="AB17" s="342" t="s">
        <v>78</v>
      </c>
      <c r="AC17" s="342" t="s">
        <v>48</v>
      </c>
      <c r="AD17" s="342" t="s">
        <v>58</v>
      </c>
      <c r="AE17" s="344" t="s">
        <v>198</v>
      </c>
      <c r="AF17" s="344" t="s">
        <v>248</v>
      </c>
      <c r="AG17" s="342" t="s">
        <v>152</v>
      </c>
      <c r="AH17" s="342" t="s">
        <v>245</v>
      </c>
      <c r="AI17" s="342" t="s">
        <v>199</v>
      </c>
      <c r="AJ17" s="335" t="s">
        <v>25</v>
      </c>
      <c r="AK17" s="342" t="s">
        <v>79</v>
      </c>
      <c r="AL17" s="346" t="s">
        <v>130</v>
      </c>
      <c r="AM17" s="347"/>
      <c r="AO17" s="175"/>
    </row>
    <row r="18" spans="1:41" s="12" customFormat="1" ht="36.75" customHeight="1">
      <c r="A18" s="186" t="s">
        <v>228</v>
      </c>
      <c r="B18" s="186" t="s">
        <v>14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185" t="s">
        <v>41</v>
      </c>
      <c r="O18" s="185" t="s">
        <v>42</v>
      </c>
      <c r="P18" s="185" t="s">
        <v>41</v>
      </c>
      <c r="Q18" s="185" t="s">
        <v>42</v>
      </c>
      <c r="R18" s="343"/>
      <c r="S18" s="343"/>
      <c r="T18" s="343"/>
      <c r="U18" s="343"/>
      <c r="V18" s="343"/>
      <c r="W18" s="343"/>
      <c r="X18" s="349"/>
      <c r="Y18" s="349"/>
      <c r="Z18" s="343"/>
      <c r="AA18" s="343"/>
      <c r="AB18" s="343"/>
      <c r="AC18" s="343"/>
      <c r="AD18" s="343"/>
      <c r="AE18" s="345"/>
      <c r="AF18" s="345"/>
      <c r="AG18" s="343"/>
      <c r="AH18" s="343"/>
      <c r="AI18" s="343"/>
      <c r="AJ18" s="336"/>
      <c r="AK18" s="343"/>
      <c r="AL18" s="59" t="s">
        <v>128</v>
      </c>
      <c r="AM18" s="59" t="s">
        <v>129</v>
      </c>
    </row>
    <row r="19" spans="1:41" ht="23.25" customHeight="1">
      <c r="A19" s="177">
        <f>Foreigner!A17</f>
        <v>6</v>
      </c>
      <c r="B19" s="178" t="str">
        <f>Foreigner!B17</f>
        <v>09</v>
      </c>
      <c r="C19" s="178" t="str">
        <f>Foreigner!D17</f>
        <v>SHI AIHONG</v>
      </c>
      <c r="D19" s="179">
        <f>Foreigner!H17</f>
        <v>44937</v>
      </c>
      <c r="E19" s="180">
        <f>Foreigner!I17</f>
        <v>1700</v>
      </c>
      <c r="F19" s="181">
        <f>Foreigner!J17</f>
        <v>26</v>
      </c>
      <c r="G19" s="181">
        <f>Foreigner!K17</f>
        <v>0</v>
      </c>
      <c r="H19" s="181">
        <f>Foreigner!L17</f>
        <v>0</v>
      </c>
      <c r="I19" s="181">
        <f>Foreigner!M17</f>
        <v>0</v>
      </c>
      <c r="J19" s="181">
        <f>Foreigner!N17</f>
        <v>26</v>
      </c>
      <c r="K19" s="181">
        <f>Foreigner!P17</f>
        <v>0</v>
      </c>
      <c r="L19" s="181">
        <f>Foreigner!Q17</f>
        <v>0</v>
      </c>
      <c r="M19" s="181">
        <f>Foreigner!R17</f>
        <v>0</v>
      </c>
      <c r="N19" s="181">
        <f>Foreigner!S17</f>
        <v>0</v>
      </c>
      <c r="O19" s="181">
        <f>Foreigner!T17</f>
        <v>0</v>
      </c>
      <c r="P19" s="182">
        <f>Foreigner!V17</f>
        <v>0</v>
      </c>
      <c r="Q19" s="182">
        <f>Foreigner!W17</f>
        <v>0</v>
      </c>
      <c r="R19" s="182">
        <f>Foreigner!AA17</f>
        <v>0</v>
      </c>
      <c r="S19" s="182">
        <f>Foreigner!AB17</f>
        <v>0</v>
      </c>
      <c r="T19" s="182">
        <f>Foreigner!AC17</f>
        <v>0</v>
      </c>
      <c r="U19" s="182">
        <f>Foreigner!AD17</f>
        <v>0</v>
      </c>
      <c r="V19" s="182">
        <f>Foreigner!AE17</f>
        <v>1700</v>
      </c>
      <c r="W19" s="182">
        <f>Foreigner!AF17</f>
        <v>1700</v>
      </c>
      <c r="X19" s="182"/>
      <c r="Y19" s="182"/>
      <c r="Z19" s="182">
        <f>Foreigner!AJ17</f>
        <v>0</v>
      </c>
      <c r="AA19" s="182">
        <f>Foreigner!AO17</f>
        <v>0</v>
      </c>
      <c r="AB19" s="182">
        <f>Foreigner!AT17</f>
        <v>1700</v>
      </c>
      <c r="AC19" s="180">
        <f>Foreigner!BA17</f>
        <v>0</v>
      </c>
      <c r="AD19" s="180">
        <f>Foreigner!BD17</f>
        <v>0</v>
      </c>
      <c r="AE19" s="183">
        <f>Foreigner!BS17</f>
        <v>0</v>
      </c>
      <c r="AF19" s="183">
        <f>Foreigner!BT17</f>
        <v>0</v>
      </c>
      <c r="AG19" s="183">
        <f>Foreigner!BR17</f>
        <v>126.79493424257184</v>
      </c>
      <c r="AH19" s="183">
        <f>Foreigner!BU17</f>
        <v>850</v>
      </c>
      <c r="AI19" s="180">
        <f>Foreigner!BV17</f>
        <v>0</v>
      </c>
      <c r="AJ19" s="182">
        <f>Foreigner!BW17</f>
        <v>5.83</v>
      </c>
      <c r="AK19" s="182">
        <f>Foreigner!BX17</f>
        <v>717.38</v>
      </c>
      <c r="AL19" s="178">
        <f>Foreigner!BY17</f>
        <v>717</v>
      </c>
      <c r="AM19" s="184">
        <f>Foreigner!BZ17</f>
        <v>1500</v>
      </c>
    </row>
  </sheetData>
  <mergeCells count="211">
    <mergeCell ref="AJ2:AJ3"/>
    <mergeCell ref="AJ5:AJ6"/>
    <mergeCell ref="AJ8:AJ9"/>
    <mergeCell ref="AJ11:AJ12"/>
    <mergeCell ref="AJ14:AJ15"/>
    <mergeCell ref="AJ17:AJ18"/>
    <mergeCell ref="AK17:AK18"/>
    <mergeCell ref="AL17:AM17"/>
    <mergeCell ref="AE17:AE18"/>
    <mergeCell ref="AF17:AF18"/>
    <mergeCell ref="AG17:AG18"/>
    <mergeCell ref="AH17:AH18"/>
    <mergeCell ref="AI17:AI18"/>
    <mergeCell ref="AG11:AG12"/>
    <mergeCell ref="AH11:AH12"/>
    <mergeCell ref="AI11:AI12"/>
    <mergeCell ref="AK11:AK12"/>
    <mergeCell ref="AL11:AM11"/>
    <mergeCell ref="AH8:AH9"/>
    <mergeCell ref="AI8:AI9"/>
    <mergeCell ref="AK2:AK3"/>
    <mergeCell ref="AH2:AH3"/>
    <mergeCell ref="P17:Q17"/>
    <mergeCell ref="R17:R18"/>
    <mergeCell ref="S17:S18"/>
    <mergeCell ref="T17:T18"/>
    <mergeCell ref="AH14:AH15"/>
    <mergeCell ref="AI14:AI15"/>
    <mergeCell ref="AK14:AK15"/>
    <mergeCell ref="AL14:AM14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A17:B17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C14:AC15"/>
    <mergeCell ref="AD14:AD15"/>
    <mergeCell ref="AE14:AE15"/>
    <mergeCell ref="AF14:AF15"/>
    <mergeCell ref="AG14:AG15"/>
    <mergeCell ref="X14:X15"/>
    <mergeCell ref="Y14:Y15"/>
    <mergeCell ref="Z14:Z15"/>
    <mergeCell ref="AA14:AA15"/>
    <mergeCell ref="AB14:AB15"/>
    <mergeCell ref="S14:S15"/>
    <mergeCell ref="T14:T15"/>
    <mergeCell ref="U14:U15"/>
    <mergeCell ref="V14:V15"/>
    <mergeCell ref="W14:W15"/>
    <mergeCell ref="L14:L15"/>
    <mergeCell ref="M14:M15"/>
    <mergeCell ref="N14:O14"/>
    <mergeCell ref="P14:Q14"/>
    <mergeCell ref="R14:R15"/>
    <mergeCell ref="N17:O17"/>
    <mergeCell ref="G14:G15"/>
    <mergeCell ref="H14:H15"/>
    <mergeCell ref="I14:I15"/>
    <mergeCell ref="J14:J15"/>
    <mergeCell ref="K14:K15"/>
    <mergeCell ref="A14:B14"/>
    <mergeCell ref="C14:C15"/>
    <mergeCell ref="D14:D15"/>
    <mergeCell ref="E14:E15"/>
    <mergeCell ref="F14:F15"/>
    <mergeCell ref="AB11:AB12"/>
    <mergeCell ref="AC11:AC12"/>
    <mergeCell ref="AD11:AD12"/>
    <mergeCell ref="AE11:AE12"/>
    <mergeCell ref="AF11:AF12"/>
    <mergeCell ref="W11:W12"/>
    <mergeCell ref="X11:X12"/>
    <mergeCell ref="Y11:Y12"/>
    <mergeCell ref="Z11:Z12"/>
    <mergeCell ref="AA11:AA12"/>
    <mergeCell ref="R11:R12"/>
    <mergeCell ref="S11:S12"/>
    <mergeCell ref="T11:T12"/>
    <mergeCell ref="U11:U12"/>
    <mergeCell ref="V11:V12"/>
    <mergeCell ref="AK8:AK9"/>
    <mergeCell ref="AL8:AM8"/>
    <mergeCell ref="A11:B11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O11"/>
    <mergeCell ref="P11:Q11"/>
    <mergeCell ref="AE8:AE9"/>
    <mergeCell ref="AF8:AF9"/>
    <mergeCell ref="AG8:AG9"/>
    <mergeCell ref="P8:Q8"/>
    <mergeCell ref="R8:R9"/>
    <mergeCell ref="S8:S9"/>
    <mergeCell ref="T8:T9"/>
    <mergeCell ref="AH5:AH6"/>
    <mergeCell ref="AI5:AI6"/>
    <mergeCell ref="AK5:AK6"/>
    <mergeCell ref="AL5:AM5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C5:AC6"/>
    <mergeCell ref="AD5:AD6"/>
    <mergeCell ref="AE5:AE6"/>
    <mergeCell ref="AF5:AF6"/>
    <mergeCell ref="AG5:AG6"/>
    <mergeCell ref="X5:X6"/>
    <mergeCell ref="Y5:Y6"/>
    <mergeCell ref="Z5:Z6"/>
    <mergeCell ref="AA5:AA6"/>
    <mergeCell ref="AB5:AB6"/>
    <mergeCell ref="S5:S6"/>
    <mergeCell ref="T5:T6"/>
    <mergeCell ref="U5:U6"/>
    <mergeCell ref="V5:V6"/>
    <mergeCell ref="W5:W6"/>
    <mergeCell ref="L5:L6"/>
    <mergeCell ref="M5:M6"/>
    <mergeCell ref="N5:O5"/>
    <mergeCell ref="P5:Q5"/>
    <mergeCell ref="R5:R6"/>
    <mergeCell ref="N8:O8"/>
    <mergeCell ref="T2:T3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K2:K3"/>
    <mergeCell ref="L2:L3"/>
    <mergeCell ref="M2:M3"/>
    <mergeCell ref="P2:Q2"/>
    <mergeCell ref="J2:J3"/>
    <mergeCell ref="A2:B2"/>
    <mergeCell ref="R2:R3"/>
    <mergeCell ref="S2:S3"/>
    <mergeCell ref="AD2:AD3"/>
    <mergeCell ref="AE2:AE3"/>
    <mergeCell ref="AG2:AG3"/>
    <mergeCell ref="V2:V3"/>
    <mergeCell ref="W2:W3"/>
    <mergeCell ref="AF2:AF3"/>
    <mergeCell ref="AC2:AC3"/>
    <mergeCell ref="U2:U3"/>
    <mergeCell ref="A1:AM1"/>
    <mergeCell ref="C2:C3"/>
    <mergeCell ref="D2:D3"/>
    <mergeCell ref="E2:E3"/>
    <mergeCell ref="F2:F3"/>
    <mergeCell ref="G2:G3"/>
    <mergeCell ref="H2:H3"/>
    <mergeCell ref="I2:I3"/>
    <mergeCell ref="AL2:AM2"/>
    <mergeCell ref="X2:X3"/>
    <mergeCell ref="Y2:Y3"/>
    <mergeCell ref="Z2:Z3"/>
    <mergeCell ref="AA2:AA3"/>
    <mergeCell ref="AB2:AB3"/>
    <mergeCell ref="AI2:AI3"/>
    <mergeCell ref="N2:O2"/>
  </mergeCells>
  <printOptions horizontalCentered="1"/>
  <pageMargins left="0.25" right="0.25" top="0.33" bottom="0.31" header="0.3" footer="0.3"/>
  <pageSetup paperSize="9" scale="62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F0"/>
  </sheetPr>
  <dimension ref="A1:AT67"/>
  <sheetViews>
    <sheetView view="pageBreakPreview" topLeftCell="A9" zoomScale="70" zoomScaleNormal="80" zoomScaleSheetLayoutView="70" workbookViewId="0">
      <selection activeCell="D74" sqref="D74"/>
    </sheetView>
  </sheetViews>
  <sheetFormatPr defaultRowHeight="23.25" customHeight="1"/>
  <cols>
    <col min="1" max="1" width="4.875" style="61" customWidth="1"/>
    <col min="2" max="2" width="7.75" style="61" customWidth="1"/>
    <col min="3" max="3" width="11.625" style="61" customWidth="1"/>
    <col min="4" max="4" width="11.25" style="61" customWidth="1"/>
    <col min="5" max="5" width="5.5" style="61" customWidth="1"/>
    <col min="6" max="6" width="4.75" style="61" customWidth="1"/>
    <col min="7" max="7" width="5.5" style="62" customWidth="1"/>
    <col min="8" max="8" width="5.125" style="62" customWidth="1"/>
    <col min="9" max="9" width="4.75" style="62" hidden="1" customWidth="1"/>
    <col min="10" max="10" width="6.125" style="62" customWidth="1"/>
    <col min="11" max="12" width="5.125" style="62" customWidth="1"/>
    <col min="13" max="13" width="4.75" style="62" customWidth="1"/>
    <col min="14" max="14" width="4.375" style="61" customWidth="1"/>
    <col min="15" max="16" width="4.125" style="61" customWidth="1"/>
    <col min="17" max="18" width="6" style="61" customWidth="1"/>
    <col min="19" max="19" width="6.5" style="61" hidden="1" customWidth="1"/>
    <col min="20" max="21" width="5.875" style="61" customWidth="1"/>
    <col min="22" max="22" width="5.25" style="61" customWidth="1"/>
    <col min="23" max="23" width="5.75" style="61" customWidth="1"/>
    <col min="24" max="24" width="6.5" style="61" customWidth="1"/>
    <col min="25" max="25" width="7.5" style="61" customWidth="1"/>
    <col min="26" max="26" width="6" style="61" hidden="1" customWidth="1"/>
    <col min="27" max="27" width="6.875" style="61" hidden="1" customWidth="1"/>
    <col min="28" max="28" width="5.5" style="61" customWidth="1"/>
    <col min="29" max="29" width="7" style="61" customWidth="1"/>
    <col min="30" max="30" width="6.375" style="61" customWidth="1"/>
    <col min="31" max="32" width="6" style="61" customWidth="1"/>
    <col min="33" max="33" width="5.5" style="61" customWidth="1"/>
    <col min="34" max="34" width="5.125" style="61" customWidth="1"/>
    <col min="35" max="36" width="5.625" style="61" customWidth="1"/>
    <col min="37" max="37" width="6.75" style="61" customWidth="1"/>
    <col min="38" max="38" width="7.625" style="61" customWidth="1"/>
    <col min="39" max="41" width="5.125" style="61" customWidth="1"/>
    <col min="42" max="42" width="7.125" style="61" customWidth="1"/>
    <col min="43" max="43" width="5.125" style="61" customWidth="1"/>
    <col min="44" max="44" width="5.125" style="63" customWidth="1"/>
    <col min="45" max="16384" width="9" style="61"/>
  </cols>
  <sheetData>
    <row r="1" spans="1:46" ht="23.25" customHeight="1">
      <c r="A1" s="341" t="s">
        <v>229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T1" s="174" t="e">
        <f>L1_Payslip!$AS$1</f>
        <v>#REF!</v>
      </c>
    </row>
    <row r="2" spans="1:46" s="158" customFormat="1" ht="23.25" customHeight="1">
      <c r="A2" s="335" t="s">
        <v>229</v>
      </c>
      <c r="B2" s="335" t="s">
        <v>14</v>
      </c>
      <c r="C2" s="335" t="s">
        <v>39</v>
      </c>
      <c r="D2" s="335" t="s">
        <v>23</v>
      </c>
      <c r="E2" s="335" t="s">
        <v>15</v>
      </c>
      <c r="F2" s="335" t="s">
        <v>7</v>
      </c>
      <c r="G2" s="335" t="s">
        <v>52</v>
      </c>
      <c r="H2" s="335" t="s">
        <v>8</v>
      </c>
      <c r="I2" s="335" t="s">
        <v>172</v>
      </c>
      <c r="J2" s="335" t="s">
        <v>170</v>
      </c>
      <c r="K2" s="335" t="s">
        <v>50</v>
      </c>
      <c r="L2" s="335" t="s">
        <v>232</v>
      </c>
      <c r="M2" s="335" t="s">
        <v>54</v>
      </c>
      <c r="N2" s="335" t="s">
        <v>43</v>
      </c>
      <c r="O2" s="337" t="s">
        <v>16</v>
      </c>
      <c r="P2" s="338"/>
      <c r="Q2" s="337" t="s">
        <v>17</v>
      </c>
      <c r="R2" s="338"/>
      <c r="S2" s="335" t="s">
        <v>171</v>
      </c>
      <c r="T2" s="335" t="s">
        <v>50</v>
      </c>
      <c r="U2" s="335" t="s">
        <v>232</v>
      </c>
      <c r="V2" s="335" t="str">
        <f>M2</f>
        <v>ច្បាប់ឈឺ</v>
      </c>
      <c r="W2" s="335" t="s">
        <v>77</v>
      </c>
      <c r="X2" s="335" t="s">
        <v>18</v>
      </c>
      <c r="Y2" s="335" t="s">
        <v>139</v>
      </c>
      <c r="Z2" s="339" t="s">
        <v>140</v>
      </c>
      <c r="AA2" s="339" t="s">
        <v>141</v>
      </c>
      <c r="AB2" s="335" t="s">
        <v>30</v>
      </c>
      <c r="AC2" s="335" t="s">
        <v>83</v>
      </c>
      <c r="AD2" s="335" t="s">
        <v>78</v>
      </c>
      <c r="AE2" s="335" t="s">
        <v>48</v>
      </c>
      <c r="AF2" s="335" t="s">
        <v>59</v>
      </c>
      <c r="AG2" s="335" t="s">
        <v>231</v>
      </c>
      <c r="AH2" s="331" t="s">
        <v>198</v>
      </c>
      <c r="AI2" s="331" t="s">
        <v>248</v>
      </c>
      <c r="AJ2" s="331" t="s">
        <v>249</v>
      </c>
      <c r="AK2" s="335" t="s">
        <v>152</v>
      </c>
      <c r="AL2" s="335" t="s">
        <v>245</v>
      </c>
      <c r="AM2" s="335" t="s">
        <v>199</v>
      </c>
      <c r="AN2" s="335" t="s">
        <v>160</v>
      </c>
      <c r="AO2" s="335" t="s">
        <v>25</v>
      </c>
      <c r="AP2" s="335" t="s">
        <v>79</v>
      </c>
      <c r="AQ2" s="337" t="s">
        <v>130</v>
      </c>
      <c r="AR2" s="338"/>
    </row>
    <row r="3" spans="1:46" s="158" customFormat="1" ht="36.75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59" t="s">
        <v>41</v>
      </c>
      <c r="P3" s="159" t="s">
        <v>42</v>
      </c>
      <c r="Q3" s="159" t="s">
        <v>41</v>
      </c>
      <c r="R3" s="159" t="s">
        <v>42</v>
      </c>
      <c r="S3" s="336"/>
      <c r="T3" s="336"/>
      <c r="U3" s="336"/>
      <c r="V3" s="336"/>
      <c r="W3" s="336"/>
      <c r="X3" s="336"/>
      <c r="Y3" s="336"/>
      <c r="Z3" s="340"/>
      <c r="AA3" s="340"/>
      <c r="AB3" s="336"/>
      <c r="AC3" s="336"/>
      <c r="AD3" s="336"/>
      <c r="AE3" s="336"/>
      <c r="AF3" s="336"/>
      <c r="AG3" s="336"/>
      <c r="AH3" s="332"/>
      <c r="AI3" s="332"/>
      <c r="AJ3" s="332"/>
      <c r="AK3" s="336"/>
      <c r="AL3" s="336"/>
      <c r="AM3" s="336"/>
      <c r="AN3" s="336"/>
      <c r="AO3" s="336"/>
      <c r="AP3" s="336"/>
      <c r="AQ3" s="160" t="s">
        <v>128</v>
      </c>
      <c r="AR3" s="160" t="s">
        <v>129</v>
      </c>
    </row>
    <row r="4" spans="1:46" s="168" customFormat="1" ht="22.5" customHeight="1">
      <c r="A4" s="80" t="e">
        <f>#REF!</f>
        <v>#REF!</v>
      </c>
      <c r="B4" s="161" t="e">
        <f>#REF!</f>
        <v>#REF!</v>
      </c>
      <c r="C4" s="161" t="e">
        <f>#REF!</f>
        <v>#REF!</v>
      </c>
      <c r="D4" s="162" t="e">
        <f>#REF!</f>
        <v>#REF!</v>
      </c>
      <c r="E4" s="163" t="e">
        <f>#REF!</f>
        <v>#REF!</v>
      </c>
      <c r="F4" s="163" t="e">
        <f>#REF!</f>
        <v>#REF!</v>
      </c>
      <c r="G4" s="161" t="e">
        <f>#REF!</f>
        <v>#REF!</v>
      </c>
      <c r="H4" s="161" t="e">
        <f>#REF!</f>
        <v>#REF!</v>
      </c>
      <c r="I4" s="161" t="e">
        <f>#REF!</f>
        <v>#REF!</v>
      </c>
      <c r="J4" s="161" t="e">
        <f>#REF!</f>
        <v>#REF!</v>
      </c>
      <c r="K4" s="161" t="e">
        <f>#REF!</f>
        <v>#REF!</v>
      </c>
      <c r="L4" s="161" t="e">
        <f>#REF!</f>
        <v>#REF!</v>
      </c>
      <c r="M4" s="161" t="e">
        <f>#REF!</f>
        <v>#REF!</v>
      </c>
      <c r="N4" s="161" t="e">
        <f>#REF!</f>
        <v>#REF!</v>
      </c>
      <c r="O4" s="164" t="e">
        <f>#REF!</f>
        <v>#REF!</v>
      </c>
      <c r="P4" s="164" t="e">
        <f>#REF!</f>
        <v>#REF!</v>
      </c>
      <c r="Q4" s="165" t="e">
        <f>#REF!</f>
        <v>#REF!</v>
      </c>
      <c r="R4" s="165" t="e">
        <f>#REF!</f>
        <v>#REF!</v>
      </c>
      <c r="S4" s="165" t="e">
        <f>#REF!</f>
        <v>#REF!</v>
      </c>
      <c r="T4" s="165" t="e">
        <f>#REF!</f>
        <v>#REF!</v>
      </c>
      <c r="U4" s="165" t="e">
        <f>#REF!</f>
        <v>#REF!</v>
      </c>
      <c r="V4" s="165" t="e">
        <f>#REF!</f>
        <v>#REF!</v>
      </c>
      <c r="W4" s="165" t="e">
        <f>#REF!</f>
        <v>#REF!</v>
      </c>
      <c r="X4" s="165" t="e">
        <f>#REF!</f>
        <v>#REF!</v>
      </c>
      <c r="Y4" s="165" t="e">
        <f>#REF!</f>
        <v>#REF!</v>
      </c>
      <c r="Z4" s="165"/>
      <c r="AA4" s="165"/>
      <c r="AB4" s="165" t="e">
        <f>#REF!</f>
        <v>#REF!</v>
      </c>
      <c r="AC4" s="165" t="e">
        <f>#REF!</f>
        <v>#REF!</v>
      </c>
      <c r="AD4" s="165" t="e">
        <f>#REF!</f>
        <v>#REF!</v>
      </c>
      <c r="AE4" s="166" t="e">
        <f>#REF!</f>
        <v>#REF!</v>
      </c>
      <c r="AF4" s="166" t="e">
        <f>#REF!</f>
        <v>#REF!</v>
      </c>
      <c r="AG4" s="166" t="e">
        <f>#REF!</f>
        <v>#REF!</v>
      </c>
      <c r="AH4" s="166" t="e">
        <f>#REF!</f>
        <v>#REF!</v>
      </c>
      <c r="AI4" s="166" t="e">
        <f>#REF!</f>
        <v>#REF!</v>
      </c>
      <c r="AJ4" s="166" t="e">
        <f>#REF!</f>
        <v>#REF!</v>
      </c>
      <c r="AK4" s="166" t="e">
        <f>#REF!</f>
        <v>#REF!</v>
      </c>
      <c r="AL4" s="166" t="e">
        <f>#REF!</f>
        <v>#REF!</v>
      </c>
      <c r="AM4" s="166" t="e">
        <f>#REF!</f>
        <v>#REF!</v>
      </c>
      <c r="AN4" s="165" t="e">
        <f>#REF!</f>
        <v>#REF!</v>
      </c>
      <c r="AO4" s="165" t="e">
        <f>#REF!</f>
        <v>#REF!</v>
      </c>
      <c r="AP4" s="165" t="e">
        <f>#REF!</f>
        <v>#REF!</v>
      </c>
      <c r="AQ4" s="161" t="e">
        <f>#REF!</f>
        <v>#REF!</v>
      </c>
      <c r="AR4" s="167" t="e">
        <f>#REF!</f>
        <v>#REF!</v>
      </c>
    </row>
    <row r="5" spans="1:46" s="158" customFormat="1" ht="23.25" customHeight="1">
      <c r="A5" s="335" t="s">
        <v>229</v>
      </c>
      <c r="B5" s="335" t="s">
        <v>14</v>
      </c>
      <c r="C5" s="335" t="s">
        <v>39</v>
      </c>
      <c r="D5" s="335" t="s">
        <v>23</v>
      </c>
      <c r="E5" s="335" t="s">
        <v>15</v>
      </c>
      <c r="F5" s="335" t="s">
        <v>7</v>
      </c>
      <c r="G5" s="335" t="s">
        <v>52</v>
      </c>
      <c r="H5" s="335" t="s">
        <v>8</v>
      </c>
      <c r="I5" s="335" t="s">
        <v>172</v>
      </c>
      <c r="J5" s="335" t="s">
        <v>170</v>
      </c>
      <c r="K5" s="335" t="s">
        <v>50</v>
      </c>
      <c r="L5" s="335" t="s">
        <v>232</v>
      </c>
      <c r="M5" s="335" t="s">
        <v>54</v>
      </c>
      <c r="N5" s="335" t="s">
        <v>43</v>
      </c>
      <c r="O5" s="337" t="s">
        <v>16</v>
      </c>
      <c r="P5" s="338"/>
      <c r="Q5" s="337" t="s">
        <v>17</v>
      </c>
      <c r="R5" s="338"/>
      <c r="S5" s="335" t="s">
        <v>171</v>
      </c>
      <c r="T5" s="335" t="s">
        <v>50</v>
      </c>
      <c r="U5" s="335" t="s">
        <v>232</v>
      </c>
      <c r="V5" s="335" t="str">
        <f>M5</f>
        <v>ច្បាប់ឈឺ</v>
      </c>
      <c r="W5" s="335" t="s">
        <v>77</v>
      </c>
      <c r="X5" s="335" t="s">
        <v>18</v>
      </c>
      <c r="Y5" s="335" t="s">
        <v>139</v>
      </c>
      <c r="Z5" s="339" t="s">
        <v>140</v>
      </c>
      <c r="AA5" s="339" t="s">
        <v>141</v>
      </c>
      <c r="AB5" s="335" t="s">
        <v>30</v>
      </c>
      <c r="AC5" s="335" t="s">
        <v>83</v>
      </c>
      <c r="AD5" s="335" t="s">
        <v>78</v>
      </c>
      <c r="AE5" s="335" t="s">
        <v>48</v>
      </c>
      <c r="AF5" s="335" t="s">
        <v>59</v>
      </c>
      <c r="AG5" s="335" t="s">
        <v>231</v>
      </c>
      <c r="AH5" s="331" t="s">
        <v>198</v>
      </c>
      <c r="AI5" s="331" t="s">
        <v>248</v>
      </c>
      <c r="AJ5" s="331" t="s">
        <v>249</v>
      </c>
      <c r="AK5" s="335" t="s">
        <v>152</v>
      </c>
      <c r="AL5" s="335" t="s">
        <v>245</v>
      </c>
      <c r="AM5" s="335" t="s">
        <v>199</v>
      </c>
      <c r="AN5" s="335" t="s">
        <v>160</v>
      </c>
      <c r="AO5" s="335" t="s">
        <v>25</v>
      </c>
      <c r="AP5" s="335" t="s">
        <v>79</v>
      </c>
      <c r="AQ5" s="337" t="s">
        <v>130</v>
      </c>
      <c r="AR5" s="338"/>
    </row>
    <row r="6" spans="1:46" s="158" customFormat="1" ht="36.75" customHeigh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159" t="s">
        <v>41</v>
      </c>
      <c r="P6" s="159" t="s">
        <v>42</v>
      </c>
      <c r="Q6" s="159" t="s">
        <v>41</v>
      </c>
      <c r="R6" s="159" t="s">
        <v>42</v>
      </c>
      <c r="S6" s="336"/>
      <c r="T6" s="336"/>
      <c r="U6" s="336"/>
      <c r="V6" s="336"/>
      <c r="W6" s="336"/>
      <c r="X6" s="336"/>
      <c r="Y6" s="336"/>
      <c r="Z6" s="340"/>
      <c r="AA6" s="340"/>
      <c r="AB6" s="336"/>
      <c r="AC6" s="336"/>
      <c r="AD6" s="336"/>
      <c r="AE6" s="336"/>
      <c r="AF6" s="336"/>
      <c r="AG6" s="336"/>
      <c r="AH6" s="332"/>
      <c r="AI6" s="332"/>
      <c r="AJ6" s="332"/>
      <c r="AK6" s="336"/>
      <c r="AL6" s="336"/>
      <c r="AM6" s="336"/>
      <c r="AN6" s="336"/>
      <c r="AO6" s="336"/>
      <c r="AP6" s="336"/>
      <c r="AQ6" s="160" t="s">
        <v>128</v>
      </c>
      <c r="AR6" s="160" t="s">
        <v>129</v>
      </c>
    </row>
    <row r="7" spans="1:46" ht="23.25" customHeight="1">
      <c r="A7" s="80" t="e">
        <f>#REF!</f>
        <v>#REF!</v>
      </c>
      <c r="B7" s="161" t="e">
        <f>#REF!</f>
        <v>#REF!</v>
      </c>
      <c r="C7" s="161" t="e">
        <f>#REF!</f>
        <v>#REF!</v>
      </c>
      <c r="D7" s="162" t="e">
        <f>#REF!</f>
        <v>#REF!</v>
      </c>
      <c r="E7" s="163" t="e">
        <f>#REF!</f>
        <v>#REF!</v>
      </c>
      <c r="F7" s="163" t="e">
        <f>#REF!</f>
        <v>#REF!</v>
      </c>
      <c r="G7" s="161" t="e">
        <f>#REF!</f>
        <v>#REF!</v>
      </c>
      <c r="H7" s="161" t="e">
        <f>#REF!</f>
        <v>#REF!</v>
      </c>
      <c r="I7" s="161" t="e">
        <f>#REF!</f>
        <v>#REF!</v>
      </c>
      <c r="J7" s="161" t="e">
        <f>#REF!</f>
        <v>#REF!</v>
      </c>
      <c r="K7" s="161" t="e">
        <f>#REF!</f>
        <v>#REF!</v>
      </c>
      <c r="L7" s="161" t="e">
        <f>#REF!</f>
        <v>#REF!</v>
      </c>
      <c r="M7" s="161" t="e">
        <f>#REF!</f>
        <v>#REF!</v>
      </c>
      <c r="N7" s="161" t="e">
        <f>#REF!</f>
        <v>#REF!</v>
      </c>
      <c r="O7" s="164" t="e">
        <f>#REF!</f>
        <v>#REF!</v>
      </c>
      <c r="P7" s="164" t="e">
        <f>#REF!</f>
        <v>#REF!</v>
      </c>
      <c r="Q7" s="165" t="e">
        <f>#REF!</f>
        <v>#REF!</v>
      </c>
      <c r="R7" s="165" t="e">
        <f>#REF!</f>
        <v>#REF!</v>
      </c>
      <c r="S7" s="165" t="e">
        <f>#REF!</f>
        <v>#REF!</v>
      </c>
      <c r="T7" s="165" t="e">
        <f>#REF!</f>
        <v>#REF!</v>
      </c>
      <c r="U7" s="165" t="e">
        <f>#REF!</f>
        <v>#REF!</v>
      </c>
      <c r="V7" s="165" t="e">
        <f>#REF!</f>
        <v>#REF!</v>
      </c>
      <c r="W7" s="165" t="e">
        <f>#REF!</f>
        <v>#REF!</v>
      </c>
      <c r="X7" s="165" t="e">
        <f>#REF!</f>
        <v>#REF!</v>
      </c>
      <c r="Y7" s="165" t="e">
        <f>#REF!</f>
        <v>#REF!</v>
      </c>
      <c r="Z7" s="165"/>
      <c r="AA7" s="165"/>
      <c r="AB7" s="165" t="e">
        <f>#REF!</f>
        <v>#REF!</v>
      </c>
      <c r="AC7" s="165" t="e">
        <f>#REF!</f>
        <v>#REF!</v>
      </c>
      <c r="AD7" s="165" t="e">
        <f>#REF!</f>
        <v>#REF!</v>
      </c>
      <c r="AE7" s="166" t="e">
        <f>#REF!</f>
        <v>#REF!</v>
      </c>
      <c r="AF7" s="166" t="e">
        <f>#REF!</f>
        <v>#REF!</v>
      </c>
      <c r="AG7" s="166" t="e">
        <f>#REF!</f>
        <v>#REF!</v>
      </c>
      <c r="AH7" s="166" t="e">
        <f>#REF!</f>
        <v>#REF!</v>
      </c>
      <c r="AI7" s="166" t="e">
        <f>#REF!</f>
        <v>#REF!</v>
      </c>
      <c r="AJ7" s="166" t="e">
        <f>#REF!</f>
        <v>#REF!</v>
      </c>
      <c r="AK7" s="166" t="e">
        <f>#REF!</f>
        <v>#REF!</v>
      </c>
      <c r="AL7" s="166" t="e">
        <f>#REF!</f>
        <v>#REF!</v>
      </c>
      <c r="AM7" s="166" t="e">
        <f>#REF!</f>
        <v>#REF!</v>
      </c>
      <c r="AN7" s="165" t="e">
        <f>#REF!</f>
        <v>#REF!</v>
      </c>
      <c r="AO7" s="165" t="e">
        <f>#REF!</f>
        <v>#REF!</v>
      </c>
      <c r="AP7" s="165" t="e">
        <f>#REF!</f>
        <v>#REF!</v>
      </c>
      <c r="AQ7" s="161" t="e">
        <f>#REF!</f>
        <v>#REF!</v>
      </c>
      <c r="AR7" s="167" t="e">
        <f>#REF!</f>
        <v>#REF!</v>
      </c>
    </row>
    <row r="8" spans="1:46" s="158" customFormat="1" ht="23.25" customHeight="1">
      <c r="A8" s="335" t="s">
        <v>229</v>
      </c>
      <c r="B8" s="335" t="s">
        <v>14</v>
      </c>
      <c r="C8" s="335" t="s">
        <v>39</v>
      </c>
      <c r="D8" s="335" t="s">
        <v>23</v>
      </c>
      <c r="E8" s="335" t="s">
        <v>15</v>
      </c>
      <c r="F8" s="335" t="s">
        <v>7</v>
      </c>
      <c r="G8" s="335" t="s">
        <v>52</v>
      </c>
      <c r="H8" s="335" t="s">
        <v>8</v>
      </c>
      <c r="I8" s="335" t="s">
        <v>172</v>
      </c>
      <c r="J8" s="335" t="s">
        <v>170</v>
      </c>
      <c r="K8" s="335" t="s">
        <v>50</v>
      </c>
      <c r="L8" s="335" t="s">
        <v>232</v>
      </c>
      <c r="M8" s="335" t="s">
        <v>54</v>
      </c>
      <c r="N8" s="335" t="s">
        <v>43</v>
      </c>
      <c r="O8" s="337" t="s">
        <v>16</v>
      </c>
      <c r="P8" s="338"/>
      <c r="Q8" s="337" t="s">
        <v>17</v>
      </c>
      <c r="R8" s="338"/>
      <c r="S8" s="335" t="s">
        <v>171</v>
      </c>
      <c r="T8" s="335" t="s">
        <v>50</v>
      </c>
      <c r="U8" s="335" t="s">
        <v>232</v>
      </c>
      <c r="V8" s="335" t="str">
        <f>M8</f>
        <v>ច្បាប់ឈឺ</v>
      </c>
      <c r="W8" s="335" t="s">
        <v>77</v>
      </c>
      <c r="X8" s="335" t="s">
        <v>18</v>
      </c>
      <c r="Y8" s="335" t="s">
        <v>139</v>
      </c>
      <c r="Z8" s="339" t="s">
        <v>140</v>
      </c>
      <c r="AA8" s="339" t="s">
        <v>141</v>
      </c>
      <c r="AB8" s="335" t="s">
        <v>30</v>
      </c>
      <c r="AC8" s="335" t="s">
        <v>83</v>
      </c>
      <c r="AD8" s="335" t="s">
        <v>78</v>
      </c>
      <c r="AE8" s="335" t="s">
        <v>48</v>
      </c>
      <c r="AF8" s="335" t="s">
        <v>59</v>
      </c>
      <c r="AG8" s="335" t="s">
        <v>231</v>
      </c>
      <c r="AH8" s="331" t="s">
        <v>198</v>
      </c>
      <c r="AI8" s="331" t="s">
        <v>248</v>
      </c>
      <c r="AJ8" s="331" t="s">
        <v>249</v>
      </c>
      <c r="AK8" s="335" t="s">
        <v>152</v>
      </c>
      <c r="AL8" s="335" t="s">
        <v>245</v>
      </c>
      <c r="AM8" s="335" t="s">
        <v>199</v>
      </c>
      <c r="AN8" s="335" t="s">
        <v>160</v>
      </c>
      <c r="AO8" s="335" t="s">
        <v>25</v>
      </c>
      <c r="AP8" s="335" t="s">
        <v>79</v>
      </c>
      <c r="AQ8" s="337" t="s">
        <v>130</v>
      </c>
      <c r="AR8" s="338"/>
    </row>
    <row r="9" spans="1:46" s="158" customFormat="1" ht="36.75" customHeight="1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59" t="s">
        <v>41</v>
      </c>
      <c r="P9" s="159" t="s">
        <v>42</v>
      </c>
      <c r="Q9" s="159" t="s">
        <v>41</v>
      </c>
      <c r="R9" s="159" t="s">
        <v>42</v>
      </c>
      <c r="S9" s="336"/>
      <c r="T9" s="336"/>
      <c r="U9" s="336"/>
      <c r="V9" s="336"/>
      <c r="W9" s="336"/>
      <c r="X9" s="336"/>
      <c r="Y9" s="336"/>
      <c r="Z9" s="340"/>
      <c r="AA9" s="340"/>
      <c r="AB9" s="336"/>
      <c r="AC9" s="336"/>
      <c r="AD9" s="336"/>
      <c r="AE9" s="336"/>
      <c r="AF9" s="336"/>
      <c r="AG9" s="336"/>
      <c r="AH9" s="332"/>
      <c r="AI9" s="332"/>
      <c r="AJ9" s="332"/>
      <c r="AK9" s="336"/>
      <c r="AL9" s="336"/>
      <c r="AM9" s="336"/>
      <c r="AN9" s="336"/>
      <c r="AO9" s="336"/>
      <c r="AP9" s="336"/>
      <c r="AQ9" s="160" t="s">
        <v>128</v>
      </c>
      <c r="AR9" s="160" t="s">
        <v>129</v>
      </c>
    </row>
    <row r="10" spans="1:46" ht="23.25" customHeight="1">
      <c r="A10" s="80" t="e">
        <f>#REF!</f>
        <v>#REF!</v>
      </c>
      <c r="B10" s="161" t="e">
        <f>#REF!</f>
        <v>#REF!</v>
      </c>
      <c r="C10" s="161" t="e">
        <f>#REF!</f>
        <v>#REF!</v>
      </c>
      <c r="D10" s="162" t="e">
        <f>#REF!</f>
        <v>#REF!</v>
      </c>
      <c r="E10" s="163" t="e">
        <f>#REF!</f>
        <v>#REF!</v>
      </c>
      <c r="F10" s="163" t="e">
        <f>#REF!</f>
        <v>#REF!</v>
      </c>
      <c r="G10" s="161" t="e">
        <f>#REF!</f>
        <v>#REF!</v>
      </c>
      <c r="H10" s="161" t="e">
        <f>#REF!</f>
        <v>#REF!</v>
      </c>
      <c r="I10" s="161" t="e">
        <f>#REF!</f>
        <v>#REF!</v>
      </c>
      <c r="J10" s="161" t="e">
        <f>#REF!</f>
        <v>#REF!</v>
      </c>
      <c r="K10" s="161" t="e">
        <f>#REF!</f>
        <v>#REF!</v>
      </c>
      <c r="L10" s="161" t="e">
        <f>#REF!</f>
        <v>#REF!</v>
      </c>
      <c r="M10" s="161" t="e">
        <f>#REF!</f>
        <v>#REF!</v>
      </c>
      <c r="N10" s="161" t="e">
        <f>#REF!</f>
        <v>#REF!</v>
      </c>
      <c r="O10" s="164" t="e">
        <f>#REF!</f>
        <v>#REF!</v>
      </c>
      <c r="P10" s="164" t="e">
        <f>#REF!</f>
        <v>#REF!</v>
      </c>
      <c r="Q10" s="165" t="e">
        <f>#REF!</f>
        <v>#REF!</v>
      </c>
      <c r="R10" s="165" t="e">
        <f>#REF!</f>
        <v>#REF!</v>
      </c>
      <c r="S10" s="165" t="e">
        <f>#REF!</f>
        <v>#REF!</v>
      </c>
      <c r="T10" s="165" t="e">
        <f>#REF!</f>
        <v>#REF!</v>
      </c>
      <c r="U10" s="165" t="e">
        <f>#REF!</f>
        <v>#REF!</v>
      </c>
      <c r="V10" s="165" t="e">
        <f>#REF!</f>
        <v>#REF!</v>
      </c>
      <c r="W10" s="165" t="e">
        <f>#REF!</f>
        <v>#REF!</v>
      </c>
      <c r="X10" s="165" t="e">
        <f>#REF!</f>
        <v>#REF!</v>
      </c>
      <c r="Y10" s="165" t="e">
        <f>#REF!</f>
        <v>#REF!</v>
      </c>
      <c r="Z10" s="165"/>
      <c r="AA10" s="165"/>
      <c r="AB10" s="165" t="e">
        <f>#REF!</f>
        <v>#REF!</v>
      </c>
      <c r="AC10" s="165" t="e">
        <f>#REF!</f>
        <v>#REF!</v>
      </c>
      <c r="AD10" s="165" t="e">
        <f>#REF!</f>
        <v>#REF!</v>
      </c>
      <c r="AE10" s="166" t="e">
        <f>#REF!</f>
        <v>#REF!</v>
      </c>
      <c r="AF10" s="166" t="e">
        <f>#REF!</f>
        <v>#REF!</v>
      </c>
      <c r="AG10" s="166" t="e">
        <f>#REF!</f>
        <v>#REF!</v>
      </c>
      <c r="AH10" s="166" t="e">
        <f>#REF!</f>
        <v>#REF!</v>
      </c>
      <c r="AI10" s="166" t="e">
        <f>#REF!</f>
        <v>#REF!</v>
      </c>
      <c r="AJ10" s="166" t="e">
        <f>#REF!</f>
        <v>#REF!</v>
      </c>
      <c r="AK10" s="166" t="e">
        <f>#REF!</f>
        <v>#REF!</v>
      </c>
      <c r="AL10" s="166" t="e">
        <f>#REF!</f>
        <v>#REF!</v>
      </c>
      <c r="AM10" s="166" t="e">
        <f>#REF!</f>
        <v>#REF!</v>
      </c>
      <c r="AN10" s="165" t="e">
        <f>#REF!</f>
        <v>#REF!</v>
      </c>
      <c r="AO10" s="165" t="e">
        <f>#REF!</f>
        <v>#REF!</v>
      </c>
      <c r="AP10" s="165" t="e">
        <f>#REF!</f>
        <v>#REF!</v>
      </c>
      <c r="AQ10" s="161" t="e">
        <f>#REF!</f>
        <v>#REF!</v>
      </c>
      <c r="AR10" s="167" t="e">
        <f>#REF!</f>
        <v>#REF!</v>
      </c>
    </row>
    <row r="11" spans="1:46" s="158" customFormat="1" ht="23.25" customHeight="1">
      <c r="A11" s="335" t="s">
        <v>229</v>
      </c>
      <c r="B11" s="335" t="s">
        <v>14</v>
      </c>
      <c r="C11" s="335" t="s">
        <v>39</v>
      </c>
      <c r="D11" s="335" t="s">
        <v>23</v>
      </c>
      <c r="E11" s="335" t="s">
        <v>15</v>
      </c>
      <c r="F11" s="335" t="s">
        <v>7</v>
      </c>
      <c r="G11" s="335" t="s">
        <v>52</v>
      </c>
      <c r="H11" s="335" t="s">
        <v>8</v>
      </c>
      <c r="I11" s="335" t="s">
        <v>172</v>
      </c>
      <c r="J11" s="335" t="s">
        <v>170</v>
      </c>
      <c r="K11" s="335" t="s">
        <v>50</v>
      </c>
      <c r="L11" s="335" t="s">
        <v>232</v>
      </c>
      <c r="M11" s="335" t="s">
        <v>54</v>
      </c>
      <c r="N11" s="335" t="s">
        <v>43</v>
      </c>
      <c r="O11" s="337" t="s">
        <v>16</v>
      </c>
      <c r="P11" s="338"/>
      <c r="Q11" s="337" t="s">
        <v>17</v>
      </c>
      <c r="R11" s="338"/>
      <c r="S11" s="335" t="s">
        <v>171</v>
      </c>
      <c r="T11" s="335" t="s">
        <v>50</v>
      </c>
      <c r="U11" s="335" t="s">
        <v>232</v>
      </c>
      <c r="V11" s="335" t="str">
        <f>M11</f>
        <v>ច្បាប់ឈឺ</v>
      </c>
      <c r="W11" s="335" t="s">
        <v>77</v>
      </c>
      <c r="X11" s="335" t="s">
        <v>18</v>
      </c>
      <c r="Y11" s="335" t="s">
        <v>139</v>
      </c>
      <c r="Z11" s="339" t="s">
        <v>140</v>
      </c>
      <c r="AA11" s="339" t="s">
        <v>141</v>
      </c>
      <c r="AB11" s="335" t="s">
        <v>30</v>
      </c>
      <c r="AC11" s="335" t="s">
        <v>83</v>
      </c>
      <c r="AD11" s="335" t="s">
        <v>78</v>
      </c>
      <c r="AE11" s="335" t="s">
        <v>48</v>
      </c>
      <c r="AF11" s="335" t="s">
        <v>59</v>
      </c>
      <c r="AG11" s="335" t="s">
        <v>231</v>
      </c>
      <c r="AH11" s="331" t="s">
        <v>198</v>
      </c>
      <c r="AI11" s="331" t="s">
        <v>248</v>
      </c>
      <c r="AJ11" s="331" t="s">
        <v>249</v>
      </c>
      <c r="AK11" s="335" t="s">
        <v>152</v>
      </c>
      <c r="AL11" s="335" t="s">
        <v>245</v>
      </c>
      <c r="AM11" s="335" t="s">
        <v>199</v>
      </c>
      <c r="AN11" s="335" t="s">
        <v>160</v>
      </c>
      <c r="AO11" s="335" t="s">
        <v>25</v>
      </c>
      <c r="AP11" s="335" t="s">
        <v>79</v>
      </c>
      <c r="AQ11" s="337" t="s">
        <v>130</v>
      </c>
      <c r="AR11" s="338"/>
    </row>
    <row r="12" spans="1:46" s="158" customFormat="1" ht="36.75" customHeight="1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59" t="s">
        <v>41</v>
      </c>
      <c r="P12" s="159" t="s">
        <v>42</v>
      </c>
      <c r="Q12" s="159" t="s">
        <v>41</v>
      </c>
      <c r="R12" s="159" t="s">
        <v>42</v>
      </c>
      <c r="S12" s="336"/>
      <c r="T12" s="336"/>
      <c r="U12" s="336"/>
      <c r="V12" s="336"/>
      <c r="W12" s="336"/>
      <c r="X12" s="336"/>
      <c r="Y12" s="336"/>
      <c r="Z12" s="340"/>
      <c r="AA12" s="340"/>
      <c r="AB12" s="336"/>
      <c r="AC12" s="336"/>
      <c r="AD12" s="336"/>
      <c r="AE12" s="336"/>
      <c r="AF12" s="336"/>
      <c r="AG12" s="336"/>
      <c r="AH12" s="332"/>
      <c r="AI12" s="332"/>
      <c r="AJ12" s="332"/>
      <c r="AK12" s="336"/>
      <c r="AL12" s="336"/>
      <c r="AM12" s="336"/>
      <c r="AN12" s="336"/>
      <c r="AO12" s="336"/>
      <c r="AP12" s="336"/>
      <c r="AQ12" s="160" t="s">
        <v>128</v>
      </c>
      <c r="AR12" s="160" t="s">
        <v>129</v>
      </c>
    </row>
    <row r="13" spans="1:46" ht="23.25" customHeight="1">
      <c r="A13" s="80" t="e">
        <f>#REF!</f>
        <v>#REF!</v>
      </c>
      <c r="B13" s="161" t="e">
        <f>#REF!</f>
        <v>#REF!</v>
      </c>
      <c r="C13" s="161" t="e">
        <f>#REF!</f>
        <v>#REF!</v>
      </c>
      <c r="D13" s="162" t="e">
        <f>#REF!</f>
        <v>#REF!</v>
      </c>
      <c r="E13" s="163" t="e">
        <f>#REF!</f>
        <v>#REF!</v>
      </c>
      <c r="F13" s="163" t="e">
        <f>#REF!</f>
        <v>#REF!</v>
      </c>
      <c r="G13" s="161" t="e">
        <f>#REF!</f>
        <v>#REF!</v>
      </c>
      <c r="H13" s="161" t="e">
        <f>#REF!</f>
        <v>#REF!</v>
      </c>
      <c r="I13" s="161" t="e">
        <f>#REF!</f>
        <v>#REF!</v>
      </c>
      <c r="J13" s="161" t="e">
        <f>#REF!</f>
        <v>#REF!</v>
      </c>
      <c r="K13" s="161" t="e">
        <f>#REF!</f>
        <v>#REF!</v>
      </c>
      <c r="L13" s="161" t="e">
        <f>#REF!</f>
        <v>#REF!</v>
      </c>
      <c r="M13" s="161" t="e">
        <f>#REF!</f>
        <v>#REF!</v>
      </c>
      <c r="N13" s="161" t="e">
        <f>#REF!</f>
        <v>#REF!</v>
      </c>
      <c r="O13" s="164" t="e">
        <f>#REF!</f>
        <v>#REF!</v>
      </c>
      <c r="P13" s="164" t="e">
        <f>#REF!</f>
        <v>#REF!</v>
      </c>
      <c r="Q13" s="165" t="e">
        <f>#REF!</f>
        <v>#REF!</v>
      </c>
      <c r="R13" s="165" t="e">
        <f>#REF!</f>
        <v>#REF!</v>
      </c>
      <c r="S13" s="165" t="e">
        <f>#REF!</f>
        <v>#REF!</v>
      </c>
      <c r="T13" s="165" t="e">
        <f>#REF!</f>
        <v>#REF!</v>
      </c>
      <c r="U13" s="165" t="e">
        <f>#REF!</f>
        <v>#REF!</v>
      </c>
      <c r="V13" s="165" t="e">
        <f>#REF!</f>
        <v>#REF!</v>
      </c>
      <c r="W13" s="165" t="e">
        <f>#REF!</f>
        <v>#REF!</v>
      </c>
      <c r="X13" s="165" t="e">
        <f>#REF!</f>
        <v>#REF!</v>
      </c>
      <c r="Y13" s="165" t="e">
        <f>#REF!</f>
        <v>#REF!</v>
      </c>
      <c r="Z13" s="165"/>
      <c r="AA13" s="165"/>
      <c r="AB13" s="165" t="e">
        <f>#REF!</f>
        <v>#REF!</v>
      </c>
      <c r="AC13" s="165" t="e">
        <f>#REF!</f>
        <v>#REF!</v>
      </c>
      <c r="AD13" s="165" t="e">
        <f>#REF!</f>
        <v>#REF!</v>
      </c>
      <c r="AE13" s="166" t="e">
        <f>#REF!</f>
        <v>#REF!</v>
      </c>
      <c r="AF13" s="166" t="e">
        <f>#REF!</f>
        <v>#REF!</v>
      </c>
      <c r="AG13" s="166" t="e">
        <f>#REF!</f>
        <v>#REF!</v>
      </c>
      <c r="AH13" s="166" t="e">
        <f>#REF!</f>
        <v>#REF!</v>
      </c>
      <c r="AI13" s="166" t="e">
        <f>#REF!</f>
        <v>#REF!</v>
      </c>
      <c r="AJ13" s="166" t="e">
        <f>#REF!</f>
        <v>#REF!</v>
      </c>
      <c r="AK13" s="166" t="e">
        <f>#REF!</f>
        <v>#REF!</v>
      </c>
      <c r="AL13" s="166" t="e">
        <f>#REF!</f>
        <v>#REF!</v>
      </c>
      <c r="AM13" s="166" t="e">
        <f>#REF!</f>
        <v>#REF!</v>
      </c>
      <c r="AN13" s="165" t="e">
        <f>#REF!</f>
        <v>#REF!</v>
      </c>
      <c r="AO13" s="165" t="e">
        <f>#REF!</f>
        <v>#REF!</v>
      </c>
      <c r="AP13" s="165" t="e">
        <f>#REF!</f>
        <v>#REF!</v>
      </c>
      <c r="AQ13" s="161" t="e">
        <f>#REF!</f>
        <v>#REF!</v>
      </c>
      <c r="AR13" s="167" t="e">
        <f>#REF!</f>
        <v>#REF!</v>
      </c>
    </row>
    <row r="14" spans="1:46" s="158" customFormat="1" ht="23.25" customHeight="1">
      <c r="A14" s="335" t="s">
        <v>229</v>
      </c>
      <c r="B14" s="335" t="s">
        <v>14</v>
      </c>
      <c r="C14" s="335" t="s">
        <v>39</v>
      </c>
      <c r="D14" s="335" t="s">
        <v>23</v>
      </c>
      <c r="E14" s="335" t="s">
        <v>15</v>
      </c>
      <c r="F14" s="335" t="s">
        <v>7</v>
      </c>
      <c r="G14" s="335" t="s">
        <v>52</v>
      </c>
      <c r="H14" s="335" t="s">
        <v>8</v>
      </c>
      <c r="I14" s="335" t="s">
        <v>172</v>
      </c>
      <c r="J14" s="335" t="s">
        <v>170</v>
      </c>
      <c r="K14" s="335" t="s">
        <v>50</v>
      </c>
      <c r="L14" s="335" t="s">
        <v>232</v>
      </c>
      <c r="M14" s="335" t="s">
        <v>54</v>
      </c>
      <c r="N14" s="335" t="s">
        <v>43</v>
      </c>
      <c r="O14" s="337" t="s">
        <v>16</v>
      </c>
      <c r="P14" s="338"/>
      <c r="Q14" s="337" t="s">
        <v>17</v>
      </c>
      <c r="R14" s="338"/>
      <c r="S14" s="335" t="s">
        <v>171</v>
      </c>
      <c r="T14" s="335" t="s">
        <v>50</v>
      </c>
      <c r="U14" s="335" t="s">
        <v>232</v>
      </c>
      <c r="V14" s="335" t="str">
        <f>M14</f>
        <v>ច្បាប់ឈឺ</v>
      </c>
      <c r="W14" s="335" t="s">
        <v>77</v>
      </c>
      <c r="X14" s="335" t="s">
        <v>18</v>
      </c>
      <c r="Y14" s="335" t="s">
        <v>139</v>
      </c>
      <c r="Z14" s="339" t="s">
        <v>140</v>
      </c>
      <c r="AA14" s="339" t="s">
        <v>141</v>
      </c>
      <c r="AB14" s="335" t="s">
        <v>30</v>
      </c>
      <c r="AC14" s="335" t="s">
        <v>83</v>
      </c>
      <c r="AD14" s="335" t="s">
        <v>78</v>
      </c>
      <c r="AE14" s="335" t="s">
        <v>48</v>
      </c>
      <c r="AF14" s="335" t="s">
        <v>59</v>
      </c>
      <c r="AG14" s="335" t="s">
        <v>231</v>
      </c>
      <c r="AH14" s="331" t="s">
        <v>198</v>
      </c>
      <c r="AI14" s="331" t="s">
        <v>248</v>
      </c>
      <c r="AJ14" s="331" t="s">
        <v>249</v>
      </c>
      <c r="AK14" s="335" t="s">
        <v>152</v>
      </c>
      <c r="AL14" s="335" t="s">
        <v>245</v>
      </c>
      <c r="AM14" s="335" t="s">
        <v>199</v>
      </c>
      <c r="AN14" s="335" t="s">
        <v>160</v>
      </c>
      <c r="AO14" s="335" t="s">
        <v>25</v>
      </c>
      <c r="AP14" s="335" t="s">
        <v>79</v>
      </c>
      <c r="AQ14" s="337" t="s">
        <v>130</v>
      </c>
      <c r="AR14" s="338"/>
    </row>
    <row r="15" spans="1:46" s="158" customFormat="1" ht="36.75" customHeight="1">
      <c r="A15" s="336"/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159" t="s">
        <v>41</v>
      </c>
      <c r="P15" s="159" t="s">
        <v>42</v>
      </c>
      <c r="Q15" s="159" t="s">
        <v>41</v>
      </c>
      <c r="R15" s="159" t="s">
        <v>42</v>
      </c>
      <c r="S15" s="336"/>
      <c r="T15" s="336"/>
      <c r="U15" s="336"/>
      <c r="V15" s="336"/>
      <c r="W15" s="336"/>
      <c r="X15" s="336"/>
      <c r="Y15" s="336"/>
      <c r="Z15" s="340"/>
      <c r="AA15" s="340"/>
      <c r="AB15" s="336"/>
      <c r="AC15" s="336"/>
      <c r="AD15" s="336"/>
      <c r="AE15" s="336"/>
      <c r="AF15" s="336"/>
      <c r="AG15" s="336"/>
      <c r="AH15" s="332"/>
      <c r="AI15" s="332"/>
      <c r="AJ15" s="332"/>
      <c r="AK15" s="336"/>
      <c r="AL15" s="336"/>
      <c r="AM15" s="336"/>
      <c r="AN15" s="336"/>
      <c r="AO15" s="336"/>
      <c r="AP15" s="336"/>
      <c r="AQ15" s="160" t="s">
        <v>128</v>
      </c>
      <c r="AR15" s="160" t="s">
        <v>129</v>
      </c>
    </row>
    <row r="16" spans="1:46" ht="23.25" customHeight="1">
      <c r="A16" s="80" t="e">
        <f>#REF!</f>
        <v>#REF!</v>
      </c>
      <c r="B16" s="161" t="e">
        <f>#REF!</f>
        <v>#REF!</v>
      </c>
      <c r="C16" s="161" t="e">
        <f>#REF!</f>
        <v>#REF!</v>
      </c>
      <c r="D16" s="162" t="e">
        <f>#REF!</f>
        <v>#REF!</v>
      </c>
      <c r="E16" s="163" t="e">
        <f>#REF!</f>
        <v>#REF!</v>
      </c>
      <c r="F16" s="163" t="e">
        <f>#REF!</f>
        <v>#REF!</v>
      </c>
      <c r="G16" s="161" t="e">
        <f>#REF!</f>
        <v>#REF!</v>
      </c>
      <c r="H16" s="161" t="e">
        <f>#REF!</f>
        <v>#REF!</v>
      </c>
      <c r="I16" s="161" t="e">
        <f>#REF!</f>
        <v>#REF!</v>
      </c>
      <c r="J16" s="161" t="e">
        <f>#REF!</f>
        <v>#REF!</v>
      </c>
      <c r="K16" s="161" t="e">
        <f>#REF!</f>
        <v>#REF!</v>
      </c>
      <c r="L16" s="161" t="e">
        <f>#REF!</f>
        <v>#REF!</v>
      </c>
      <c r="M16" s="161" t="e">
        <f>#REF!</f>
        <v>#REF!</v>
      </c>
      <c r="N16" s="161" t="e">
        <f>#REF!</f>
        <v>#REF!</v>
      </c>
      <c r="O16" s="164" t="e">
        <f>#REF!</f>
        <v>#REF!</v>
      </c>
      <c r="P16" s="164" t="e">
        <f>#REF!</f>
        <v>#REF!</v>
      </c>
      <c r="Q16" s="165" t="e">
        <f>#REF!</f>
        <v>#REF!</v>
      </c>
      <c r="R16" s="165" t="e">
        <f>#REF!</f>
        <v>#REF!</v>
      </c>
      <c r="S16" s="165" t="e">
        <f>#REF!</f>
        <v>#REF!</v>
      </c>
      <c r="T16" s="165" t="e">
        <f>#REF!</f>
        <v>#REF!</v>
      </c>
      <c r="U16" s="165" t="e">
        <f>#REF!</f>
        <v>#REF!</v>
      </c>
      <c r="V16" s="165" t="e">
        <f>#REF!</f>
        <v>#REF!</v>
      </c>
      <c r="W16" s="165" t="e">
        <f>#REF!</f>
        <v>#REF!</v>
      </c>
      <c r="X16" s="165" t="e">
        <f>#REF!</f>
        <v>#REF!</v>
      </c>
      <c r="Y16" s="165" t="e">
        <f>#REF!</f>
        <v>#REF!</v>
      </c>
      <c r="Z16" s="165"/>
      <c r="AA16" s="165"/>
      <c r="AB16" s="165" t="e">
        <f>#REF!</f>
        <v>#REF!</v>
      </c>
      <c r="AC16" s="165" t="e">
        <f>#REF!</f>
        <v>#REF!</v>
      </c>
      <c r="AD16" s="165" t="e">
        <f>#REF!</f>
        <v>#REF!</v>
      </c>
      <c r="AE16" s="166" t="e">
        <f>#REF!</f>
        <v>#REF!</v>
      </c>
      <c r="AF16" s="166" t="e">
        <f>#REF!</f>
        <v>#REF!</v>
      </c>
      <c r="AG16" s="166" t="e">
        <f>#REF!</f>
        <v>#REF!</v>
      </c>
      <c r="AH16" s="166" t="e">
        <f>#REF!</f>
        <v>#REF!</v>
      </c>
      <c r="AI16" s="166" t="e">
        <f>#REF!</f>
        <v>#REF!</v>
      </c>
      <c r="AJ16" s="166" t="e">
        <f>#REF!</f>
        <v>#REF!</v>
      </c>
      <c r="AK16" s="166" t="e">
        <f>#REF!</f>
        <v>#REF!</v>
      </c>
      <c r="AL16" s="166" t="e">
        <f>#REF!</f>
        <v>#REF!</v>
      </c>
      <c r="AM16" s="166" t="e">
        <f>#REF!</f>
        <v>#REF!</v>
      </c>
      <c r="AN16" s="165" t="e">
        <f>#REF!</f>
        <v>#REF!</v>
      </c>
      <c r="AO16" s="165" t="e">
        <f>#REF!</f>
        <v>#REF!</v>
      </c>
      <c r="AP16" s="165" t="e">
        <f>#REF!</f>
        <v>#REF!</v>
      </c>
      <c r="AQ16" s="161" t="e">
        <f>#REF!</f>
        <v>#REF!</v>
      </c>
      <c r="AR16" s="167" t="e">
        <f>#REF!</f>
        <v>#REF!</v>
      </c>
    </row>
    <row r="17" spans="1:44" s="158" customFormat="1" ht="23.25" customHeight="1">
      <c r="A17" s="335" t="s">
        <v>229</v>
      </c>
      <c r="B17" s="335" t="s">
        <v>14</v>
      </c>
      <c r="C17" s="335" t="s">
        <v>39</v>
      </c>
      <c r="D17" s="335" t="s">
        <v>23</v>
      </c>
      <c r="E17" s="335" t="s">
        <v>15</v>
      </c>
      <c r="F17" s="335" t="s">
        <v>7</v>
      </c>
      <c r="G17" s="335" t="s">
        <v>52</v>
      </c>
      <c r="H17" s="335" t="s">
        <v>8</v>
      </c>
      <c r="I17" s="335" t="s">
        <v>172</v>
      </c>
      <c r="J17" s="335" t="s">
        <v>170</v>
      </c>
      <c r="K17" s="335" t="s">
        <v>50</v>
      </c>
      <c r="L17" s="335" t="s">
        <v>232</v>
      </c>
      <c r="M17" s="335" t="s">
        <v>54</v>
      </c>
      <c r="N17" s="335" t="s">
        <v>43</v>
      </c>
      <c r="O17" s="337" t="s">
        <v>16</v>
      </c>
      <c r="P17" s="338"/>
      <c r="Q17" s="337" t="s">
        <v>17</v>
      </c>
      <c r="R17" s="338"/>
      <c r="S17" s="335" t="s">
        <v>171</v>
      </c>
      <c r="T17" s="335" t="s">
        <v>50</v>
      </c>
      <c r="U17" s="335" t="s">
        <v>232</v>
      </c>
      <c r="V17" s="335" t="str">
        <f>M17</f>
        <v>ច្បាប់ឈឺ</v>
      </c>
      <c r="W17" s="335" t="s">
        <v>77</v>
      </c>
      <c r="X17" s="335" t="s">
        <v>18</v>
      </c>
      <c r="Y17" s="335" t="s">
        <v>139</v>
      </c>
      <c r="Z17" s="339" t="s">
        <v>140</v>
      </c>
      <c r="AA17" s="339" t="s">
        <v>141</v>
      </c>
      <c r="AB17" s="335" t="s">
        <v>30</v>
      </c>
      <c r="AC17" s="335" t="s">
        <v>83</v>
      </c>
      <c r="AD17" s="335" t="s">
        <v>78</v>
      </c>
      <c r="AE17" s="335" t="s">
        <v>48</v>
      </c>
      <c r="AF17" s="335" t="s">
        <v>59</v>
      </c>
      <c r="AG17" s="335" t="s">
        <v>231</v>
      </c>
      <c r="AH17" s="331" t="s">
        <v>198</v>
      </c>
      <c r="AI17" s="331" t="s">
        <v>248</v>
      </c>
      <c r="AJ17" s="331" t="s">
        <v>249</v>
      </c>
      <c r="AK17" s="335" t="s">
        <v>152</v>
      </c>
      <c r="AL17" s="335" t="s">
        <v>245</v>
      </c>
      <c r="AM17" s="335" t="s">
        <v>199</v>
      </c>
      <c r="AN17" s="335" t="s">
        <v>160</v>
      </c>
      <c r="AO17" s="335" t="s">
        <v>25</v>
      </c>
      <c r="AP17" s="335" t="s">
        <v>79</v>
      </c>
      <c r="AQ17" s="337" t="s">
        <v>130</v>
      </c>
      <c r="AR17" s="338"/>
    </row>
    <row r="18" spans="1:44" s="158" customFormat="1" ht="36.75" customHeight="1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59" t="s">
        <v>41</v>
      </c>
      <c r="P18" s="159" t="s">
        <v>42</v>
      </c>
      <c r="Q18" s="159" t="s">
        <v>41</v>
      </c>
      <c r="R18" s="159" t="s">
        <v>42</v>
      </c>
      <c r="S18" s="336"/>
      <c r="T18" s="336"/>
      <c r="U18" s="336"/>
      <c r="V18" s="336"/>
      <c r="W18" s="336"/>
      <c r="X18" s="336"/>
      <c r="Y18" s="336"/>
      <c r="Z18" s="340"/>
      <c r="AA18" s="340"/>
      <c r="AB18" s="336"/>
      <c r="AC18" s="336"/>
      <c r="AD18" s="336"/>
      <c r="AE18" s="336"/>
      <c r="AF18" s="336"/>
      <c r="AG18" s="336"/>
      <c r="AH18" s="332"/>
      <c r="AI18" s="332"/>
      <c r="AJ18" s="332"/>
      <c r="AK18" s="336"/>
      <c r="AL18" s="336"/>
      <c r="AM18" s="336"/>
      <c r="AN18" s="336"/>
      <c r="AO18" s="336"/>
      <c r="AP18" s="336"/>
      <c r="AQ18" s="160" t="s">
        <v>128</v>
      </c>
      <c r="AR18" s="160" t="s">
        <v>129</v>
      </c>
    </row>
    <row r="19" spans="1:44" ht="23.25" customHeight="1">
      <c r="A19" s="80" t="e">
        <f>#REF!</f>
        <v>#REF!</v>
      </c>
      <c r="B19" s="161" t="e">
        <f>#REF!</f>
        <v>#REF!</v>
      </c>
      <c r="C19" s="161" t="e">
        <f>#REF!</f>
        <v>#REF!</v>
      </c>
      <c r="D19" s="162" t="e">
        <f>#REF!</f>
        <v>#REF!</v>
      </c>
      <c r="E19" s="163" t="e">
        <f>#REF!</f>
        <v>#REF!</v>
      </c>
      <c r="F19" s="163" t="e">
        <f>#REF!</f>
        <v>#REF!</v>
      </c>
      <c r="G19" s="161" t="e">
        <f>#REF!</f>
        <v>#REF!</v>
      </c>
      <c r="H19" s="161" t="e">
        <f>#REF!</f>
        <v>#REF!</v>
      </c>
      <c r="I19" s="161" t="e">
        <f>#REF!</f>
        <v>#REF!</v>
      </c>
      <c r="J19" s="161" t="e">
        <f>#REF!</f>
        <v>#REF!</v>
      </c>
      <c r="K19" s="161" t="e">
        <f>#REF!</f>
        <v>#REF!</v>
      </c>
      <c r="L19" s="161" t="e">
        <f>#REF!</f>
        <v>#REF!</v>
      </c>
      <c r="M19" s="161" t="e">
        <f>#REF!</f>
        <v>#REF!</v>
      </c>
      <c r="N19" s="161" t="e">
        <f>#REF!</f>
        <v>#REF!</v>
      </c>
      <c r="O19" s="164" t="e">
        <f>#REF!</f>
        <v>#REF!</v>
      </c>
      <c r="P19" s="164" t="e">
        <f>#REF!</f>
        <v>#REF!</v>
      </c>
      <c r="Q19" s="165" t="e">
        <f>#REF!</f>
        <v>#REF!</v>
      </c>
      <c r="R19" s="165" t="e">
        <f>#REF!</f>
        <v>#REF!</v>
      </c>
      <c r="S19" s="165" t="e">
        <f>#REF!</f>
        <v>#REF!</v>
      </c>
      <c r="T19" s="165" t="e">
        <f>#REF!</f>
        <v>#REF!</v>
      </c>
      <c r="U19" s="165" t="e">
        <f>#REF!</f>
        <v>#REF!</v>
      </c>
      <c r="V19" s="165" t="e">
        <f>#REF!</f>
        <v>#REF!</v>
      </c>
      <c r="W19" s="165" t="e">
        <f>#REF!</f>
        <v>#REF!</v>
      </c>
      <c r="X19" s="165" t="e">
        <f>#REF!</f>
        <v>#REF!</v>
      </c>
      <c r="Y19" s="165" t="e">
        <f>#REF!</f>
        <v>#REF!</v>
      </c>
      <c r="Z19" s="165"/>
      <c r="AA19" s="165"/>
      <c r="AB19" s="165" t="e">
        <f>#REF!</f>
        <v>#REF!</v>
      </c>
      <c r="AC19" s="165" t="e">
        <f>#REF!</f>
        <v>#REF!</v>
      </c>
      <c r="AD19" s="165" t="e">
        <f>#REF!</f>
        <v>#REF!</v>
      </c>
      <c r="AE19" s="166" t="e">
        <f>#REF!</f>
        <v>#REF!</v>
      </c>
      <c r="AF19" s="166" t="e">
        <f>#REF!</f>
        <v>#REF!</v>
      </c>
      <c r="AG19" s="166" t="e">
        <f>#REF!</f>
        <v>#REF!</v>
      </c>
      <c r="AH19" s="166" t="e">
        <f>#REF!</f>
        <v>#REF!</v>
      </c>
      <c r="AI19" s="166" t="e">
        <f>#REF!</f>
        <v>#REF!</v>
      </c>
      <c r="AJ19" s="166" t="e">
        <f>#REF!</f>
        <v>#REF!</v>
      </c>
      <c r="AK19" s="166" t="e">
        <f>#REF!</f>
        <v>#REF!</v>
      </c>
      <c r="AL19" s="166" t="e">
        <f>#REF!</f>
        <v>#REF!</v>
      </c>
      <c r="AM19" s="166" t="e">
        <f>#REF!</f>
        <v>#REF!</v>
      </c>
      <c r="AN19" s="165" t="e">
        <f>#REF!</f>
        <v>#REF!</v>
      </c>
      <c r="AO19" s="165" t="e">
        <f>#REF!</f>
        <v>#REF!</v>
      </c>
      <c r="AP19" s="165" t="e">
        <f>#REF!</f>
        <v>#REF!</v>
      </c>
      <c r="AQ19" s="161" t="e">
        <f>#REF!</f>
        <v>#REF!</v>
      </c>
      <c r="AR19" s="167" t="e">
        <f>#REF!</f>
        <v>#REF!</v>
      </c>
    </row>
    <row r="20" spans="1:44" s="158" customFormat="1" ht="23.25" customHeight="1">
      <c r="A20" s="335" t="s">
        <v>229</v>
      </c>
      <c r="B20" s="335" t="s">
        <v>14</v>
      </c>
      <c r="C20" s="335" t="s">
        <v>39</v>
      </c>
      <c r="D20" s="335" t="s">
        <v>23</v>
      </c>
      <c r="E20" s="335" t="s">
        <v>15</v>
      </c>
      <c r="F20" s="335" t="s">
        <v>7</v>
      </c>
      <c r="G20" s="335" t="s">
        <v>52</v>
      </c>
      <c r="H20" s="335" t="s">
        <v>8</v>
      </c>
      <c r="I20" s="335" t="s">
        <v>172</v>
      </c>
      <c r="J20" s="335" t="s">
        <v>170</v>
      </c>
      <c r="K20" s="335" t="s">
        <v>50</v>
      </c>
      <c r="L20" s="335" t="s">
        <v>232</v>
      </c>
      <c r="M20" s="335" t="s">
        <v>54</v>
      </c>
      <c r="N20" s="335" t="s">
        <v>43</v>
      </c>
      <c r="O20" s="337" t="s">
        <v>16</v>
      </c>
      <c r="P20" s="338"/>
      <c r="Q20" s="337" t="s">
        <v>17</v>
      </c>
      <c r="R20" s="338"/>
      <c r="S20" s="335" t="s">
        <v>171</v>
      </c>
      <c r="T20" s="335" t="s">
        <v>50</v>
      </c>
      <c r="U20" s="335" t="s">
        <v>232</v>
      </c>
      <c r="V20" s="335" t="str">
        <f>M20</f>
        <v>ច្បាប់ឈឺ</v>
      </c>
      <c r="W20" s="335" t="s">
        <v>77</v>
      </c>
      <c r="X20" s="335" t="s">
        <v>18</v>
      </c>
      <c r="Y20" s="335" t="s">
        <v>139</v>
      </c>
      <c r="Z20" s="339" t="s">
        <v>140</v>
      </c>
      <c r="AA20" s="339" t="s">
        <v>141</v>
      </c>
      <c r="AB20" s="335" t="s">
        <v>30</v>
      </c>
      <c r="AC20" s="335" t="s">
        <v>83</v>
      </c>
      <c r="AD20" s="335" t="s">
        <v>78</v>
      </c>
      <c r="AE20" s="335" t="s">
        <v>48</v>
      </c>
      <c r="AF20" s="335" t="s">
        <v>59</v>
      </c>
      <c r="AG20" s="335" t="s">
        <v>231</v>
      </c>
      <c r="AH20" s="331" t="s">
        <v>198</v>
      </c>
      <c r="AI20" s="331" t="s">
        <v>248</v>
      </c>
      <c r="AJ20" s="331" t="s">
        <v>249</v>
      </c>
      <c r="AK20" s="335" t="s">
        <v>152</v>
      </c>
      <c r="AL20" s="335" t="s">
        <v>245</v>
      </c>
      <c r="AM20" s="335" t="s">
        <v>199</v>
      </c>
      <c r="AN20" s="335" t="s">
        <v>160</v>
      </c>
      <c r="AO20" s="335" t="s">
        <v>25</v>
      </c>
      <c r="AP20" s="335" t="s">
        <v>79</v>
      </c>
      <c r="AQ20" s="337" t="s">
        <v>130</v>
      </c>
      <c r="AR20" s="338"/>
    </row>
    <row r="21" spans="1:44" s="158" customFormat="1" ht="36.75" customHeight="1">
      <c r="A21" s="336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59" t="s">
        <v>41</v>
      </c>
      <c r="P21" s="159" t="s">
        <v>42</v>
      </c>
      <c r="Q21" s="159" t="s">
        <v>41</v>
      </c>
      <c r="R21" s="159" t="s">
        <v>42</v>
      </c>
      <c r="S21" s="336"/>
      <c r="T21" s="336"/>
      <c r="U21" s="336"/>
      <c r="V21" s="336"/>
      <c r="W21" s="336"/>
      <c r="X21" s="336"/>
      <c r="Y21" s="336"/>
      <c r="Z21" s="340"/>
      <c r="AA21" s="340"/>
      <c r="AB21" s="336"/>
      <c r="AC21" s="336"/>
      <c r="AD21" s="336"/>
      <c r="AE21" s="336"/>
      <c r="AF21" s="336"/>
      <c r="AG21" s="336"/>
      <c r="AH21" s="332"/>
      <c r="AI21" s="332"/>
      <c r="AJ21" s="332"/>
      <c r="AK21" s="336"/>
      <c r="AL21" s="336"/>
      <c r="AM21" s="336"/>
      <c r="AN21" s="336"/>
      <c r="AO21" s="336"/>
      <c r="AP21" s="336"/>
      <c r="AQ21" s="160" t="s">
        <v>128</v>
      </c>
      <c r="AR21" s="160" t="s">
        <v>129</v>
      </c>
    </row>
    <row r="22" spans="1:44" ht="23.25" customHeight="1">
      <c r="A22" s="80" t="e">
        <f>#REF!</f>
        <v>#REF!</v>
      </c>
      <c r="B22" s="161" t="e">
        <f>#REF!</f>
        <v>#REF!</v>
      </c>
      <c r="C22" s="161" t="e">
        <f>#REF!</f>
        <v>#REF!</v>
      </c>
      <c r="D22" s="162" t="e">
        <f>#REF!</f>
        <v>#REF!</v>
      </c>
      <c r="E22" s="163" t="e">
        <f>#REF!</f>
        <v>#REF!</v>
      </c>
      <c r="F22" s="163" t="e">
        <f>#REF!</f>
        <v>#REF!</v>
      </c>
      <c r="G22" s="161" t="e">
        <f>#REF!</f>
        <v>#REF!</v>
      </c>
      <c r="H22" s="161" t="e">
        <f>#REF!</f>
        <v>#REF!</v>
      </c>
      <c r="I22" s="161" t="e">
        <f>#REF!</f>
        <v>#REF!</v>
      </c>
      <c r="J22" s="161" t="e">
        <f>#REF!</f>
        <v>#REF!</v>
      </c>
      <c r="K22" s="161" t="e">
        <f>#REF!</f>
        <v>#REF!</v>
      </c>
      <c r="L22" s="161" t="e">
        <f>#REF!</f>
        <v>#REF!</v>
      </c>
      <c r="M22" s="161" t="e">
        <f>#REF!</f>
        <v>#REF!</v>
      </c>
      <c r="N22" s="161" t="e">
        <f>#REF!</f>
        <v>#REF!</v>
      </c>
      <c r="O22" s="164" t="e">
        <f>#REF!</f>
        <v>#REF!</v>
      </c>
      <c r="P22" s="164" t="e">
        <f>#REF!</f>
        <v>#REF!</v>
      </c>
      <c r="Q22" s="165" t="e">
        <f>#REF!</f>
        <v>#REF!</v>
      </c>
      <c r="R22" s="165" t="e">
        <f>#REF!</f>
        <v>#REF!</v>
      </c>
      <c r="S22" s="165" t="e">
        <f>#REF!</f>
        <v>#REF!</v>
      </c>
      <c r="T22" s="165" t="e">
        <f>#REF!</f>
        <v>#REF!</v>
      </c>
      <c r="U22" s="165" t="e">
        <f>#REF!</f>
        <v>#REF!</v>
      </c>
      <c r="V22" s="165" t="e">
        <f>#REF!</f>
        <v>#REF!</v>
      </c>
      <c r="W22" s="165" t="e">
        <f>#REF!</f>
        <v>#REF!</v>
      </c>
      <c r="X22" s="165" t="e">
        <f>#REF!</f>
        <v>#REF!</v>
      </c>
      <c r="Y22" s="165" t="e">
        <f>#REF!</f>
        <v>#REF!</v>
      </c>
      <c r="Z22" s="165"/>
      <c r="AA22" s="165"/>
      <c r="AB22" s="165" t="e">
        <f>#REF!</f>
        <v>#REF!</v>
      </c>
      <c r="AC22" s="165" t="e">
        <f>#REF!</f>
        <v>#REF!</v>
      </c>
      <c r="AD22" s="165" t="e">
        <f>#REF!</f>
        <v>#REF!</v>
      </c>
      <c r="AE22" s="166" t="e">
        <f>#REF!</f>
        <v>#REF!</v>
      </c>
      <c r="AF22" s="166" t="e">
        <f>#REF!</f>
        <v>#REF!</v>
      </c>
      <c r="AG22" s="166" t="e">
        <f>#REF!</f>
        <v>#REF!</v>
      </c>
      <c r="AH22" s="166" t="e">
        <f>#REF!</f>
        <v>#REF!</v>
      </c>
      <c r="AI22" s="166" t="e">
        <f>#REF!</f>
        <v>#REF!</v>
      </c>
      <c r="AJ22" s="166" t="e">
        <f>#REF!</f>
        <v>#REF!</v>
      </c>
      <c r="AK22" s="166" t="e">
        <f>#REF!</f>
        <v>#REF!</v>
      </c>
      <c r="AL22" s="166" t="e">
        <f>#REF!</f>
        <v>#REF!</v>
      </c>
      <c r="AM22" s="166" t="e">
        <f>#REF!</f>
        <v>#REF!</v>
      </c>
      <c r="AN22" s="165" t="e">
        <f>#REF!</f>
        <v>#REF!</v>
      </c>
      <c r="AO22" s="165" t="e">
        <f>#REF!</f>
        <v>#REF!</v>
      </c>
      <c r="AP22" s="165" t="e">
        <f>#REF!</f>
        <v>#REF!</v>
      </c>
      <c r="AQ22" s="161" t="e">
        <f>#REF!</f>
        <v>#REF!</v>
      </c>
      <c r="AR22" s="167" t="e">
        <f>#REF!</f>
        <v>#REF!</v>
      </c>
    </row>
    <row r="23" spans="1:44" s="158" customFormat="1" ht="23.25" customHeight="1">
      <c r="A23" s="335" t="s">
        <v>229</v>
      </c>
      <c r="B23" s="335" t="s">
        <v>14</v>
      </c>
      <c r="C23" s="335" t="s">
        <v>39</v>
      </c>
      <c r="D23" s="335" t="s">
        <v>23</v>
      </c>
      <c r="E23" s="335" t="s">
        <v>15</v>
      </c>
      <c r="F23" s="335" t="s">
        <v>7</v>
      </c>
      <c r="G23" s="335" t="s">
        <v>52</v>
      </c>
      <c r="H23" s="335" t="s">
        <v>8</v>
      </c>
      <c r="I23" s="335" t="s">
        <v>172</v>
      </c>
      <c r="J23" s="335" t="s">
        <v>170</v>
      </c>
      <c r="K23" s="335" t="s">
        <v>50</v>
      </c>
      <c r="L23" s="335" t="s">
        <v>232</v>
      </c>
      <c r="M23" s="335" t="s">
        <v>54</v>
      </c>
      <c r="N23" s="335" t="s">
        <v>43</v>
      </c>
      <c r="O23" s="337" t="s">
        <v>16</v>
      </c>
      <c r="P23" s="338"/>
      <c r="Q23" s="337" t="s">
        <v>17</v>
      </c>
      <c r="R23" s="338"/>
      <c r="S23" s="335" t="s">
        <v>171</v>
      </c>
      <c r="T23" s="335" t="s">
        <v>50</v>
      </c>
      <c r="U23" s="335" t="s">
        <v>232</v>
      </c>
      <c r="V23" s="335" t="str">
        <f>M23</f>
        <v>ច្បាប់ឈឺ</v>
      </c>
      <c r="W23" s="335" t="s">
        <v>77</v>
      </c>
      <c r="X23" s="335" t="s">
        <v>18</v>
      </c>
      <c r="Y23" s="335" t="s">
        <v>139</v>
      </c>
      <c r="Z23" s="339" t="s">
        <v>140</v>
      </c>
      <c r="AA23" s="339" t="s">
        <v>141</v>
      </c>
      <c r="AB23" s="335" t="s">
        <v>30</v>
      </c>
      <c r="AC23" s="335" t="s">
        <v>83</v>
      </c>
      <c r="AD23" s="335" t="s">
        <v>78</v>
      </c>
      <c r="AE23" s="335" t="s">
        <v>48</v>
      </c>
      <c r="AF23" s="335" t="s">
        <v>59</v>
      </c>
      <c r="AG23" s="335" t="s">
        <v>231</v>
      </c>
      <c r="AH23" s="331" t="s">
        <v>198</v>
      </c>
      <c r="AI23" s="331" t="s">
        <v>248</v>
      </c>
      <c r="AJ23" s="331" t="s">
        <v>249</v>
      </c>
      <c r="AK23" s="335" t="s">
        <v>152</v>
      </c>
      <c r="AL23" s="335" t="s">
        <v>245</v>
      </c>
      <c r="AM23" s="335" t="s">
        <v>199</v>
      </c>
      <c r="AN23" s="335" t="s">
        <v>160</v>
      </c>
      <c r="AO23" s="335" t="s">
        <v>25</v>
      </c>
      <c r="AP23" s="335" t="s">
        <v>79</v>
      </c>
      <c r="AQ23" s="337" t="s">
        <v>130</v>
      </c>
      <c r="AR23" s="338"/>
    </row>
    <row r="24" spans="1:44" s="158" customFormat="1" ht="36.7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59" t="s">
        <v>41</v>
      </c>
      <c r="P24" s="159" t="s">
        <v>42</v>
      </c>
      <c r="Q24" s="159" t="s">
        <v>41</v>
      </c>
      <c r="R24" s="159" t="s">
        <v>42</v>
      </c>
      <c r="S24" s="336"/>
      <c r="T24" s="336"/>
      <c r="U24" s="336"/>
      <c r="V24" s="336"/>
      <c r="W24" s="336"/>
      <c r="X24" s="336"/>
      <c r="Y24" s="336"/>
      <c r="Z24" s="340"/>
      <c r="AA24" s="340"/>
      <c r="AB24" s="336"/>
      <c r="AC24" s="336"/>
      <c r="AD24" s="336"/>
      <c r="AE24" s="336"/>
      <c r="AF24" s="336"/>
      <c r="AG24" s="336"/>
      <c r="AH24" s="332"/>
      <c r="AI24" s="332"/>
      <c r="AJ24" s="332"/>
      <c r="AK24" s="336"/>
      <c r="AL24" s="336"/>
      <c r="AM24" s="336"/>
      <c r="AN24" s="336"/>
      <c r="AO24" s="336"/>
      <c r="AP24" s="336"/>
      <c r="AQ24" s="160" t="s">
        <v>128</v>
      </c>
      <c r="AR24" s="160" t="s">
        <v>129</v>
      </c>
    </row>
    <row r="25" spans="1:44" ht="23.25" customHeight="1">
      <c r="A25" s="80" t="e">
        <f>#REF!</f>
        <v>#REF!</v>
      </c>
      <c r="B25" s="161" t="e">
        <f>#REF!</f>
        <v>#REF!</v>
      </c>
      <c r="C25" s="161" t="e">
        <f>#REF!</f>
        <v>#REF!</v>
      </c>
      <c r="D25" s="162" t="e">
        <f>#REF!</f>
        <v>#REF!</v>
      </c>
      <c r="E25" s="163" t="e">
        <f>#REF!</f>
        <v>#REF!</v>
      </c>
      <c r="F25" s="163" t="e">
        <f>#REF!</f>
        <v>#REF!</v>
      </c>
      <c r="G25" s="161" t="e">
        <f>#REF!</f>
        <v>#REF!</v>
      </c>
      <c r="H25" s="161" t="e">
        <f>#REF!</f>
        <v>#REF!</v>
      </c>
      <c r="I25" s="161" t="e">
        <f>#REF!</f>
        <v>#REF!</v>
      </c>
      <c r="J25" s="161" t="e">
        <f>#REF!</f>
        <v>#REF!</v>
      </c>
      <c r="K25" s="161" t="e">
        <f>#REF!</f>
        <v>#REF!</v>
      </c>
      <c r="L25" s="161" t="e">
        <f>#REF!</f>
        <v>#REF!</v>
      </c>
      <c r="M25" s="161" t="e">
        <f>#REF!</f>
        <v>#REF!</v>
      </c>
      <c r="N25" s="161" t="e">
        <f>#REF!</f>
        <v>#REF!</v>
      </c>
      <c r="O25" s="164" t="e">
        <f>#REF!</f>
        <v>#REF!</v>
      </c>
      <c r="P25" s="164" t="e">
        <f>#REF!</f>
        <v>#REF!</v>
      </c>
      <c r="Q25" s="165" t="e">
        <f>#REF!</f>
        <v>#REF!</v>
      </c>
      <c r="R25" s="165" t="e">
        <f>#REF!</f>
        <v>#REF!</v>
      </c>
      <c r="S25" s="165" t="e">
        <f>#REF!</f>
        <v>#REF!</v>
      </c>
      <c r="T25" s="165" t="e">
        <f>#REF!</f>
        <v>#REF!</v>
      </c>
      <c r="U25" s="165" t="e">
        <f>#REF!</f>
        <v>#REF!</v>
      </c>
      <c r="V25" s="165" t="e">
        <f>#REF!</f>
        <v>#REF!</v>
      </c>
      <c r="W25" s="165" t="e">
        <f>#REF!</f>
        <v>#REF!</v>
      </c>
      <c r="X25" s="165" t="e">
        <f>#REF!</f>
        <v>#REF!</v>
      </c>
      <c r="Y25" s="165" t="e">
        <f>#REF!</f>
        <v>#REF!</v>
      </c>
      <c r="Z25" s="165"/>
      <c r="AA25" s="165"/>
      <c r="AB25" s="165" t="e">
        <f>#REF!</f>
        <v>#REF!</v>
      </c>
      <c r="AC25" s="165" t="e">
        <f>#REF!</f>
        <v>#REF!</v>
      </c>
      <c r="AD25" s="165" t="e">
        <f>#REF!</f>
        <v>#REF!</v>
      </c>
      <c r="AE25" s="166" t="e">
        <f>#REF!</f>
        <v>#REF!</v>
      </c>
      <c r="AF25" s="166" t="e">
        <f>#REF!</f>
        <v>#REF!</v>
      </c>
      <c r="AG25" s="166" t="e">
        <f>#REF!</f>
        <v>#REF!</v>
      </c>
      <c r="AH25" s="166" t="e">
        <f>#REF!</f>
        <v>#REF!</v>
      </c>
      <c r="AI25" s="166" t="e">
        <f>#REF!</f>
        <v>#REF!</v>
      </c>
      <c r="AJ25" s="166" t="e">
        <f>#REF!</f>
        <v>#REF!</v>
      </c>
      <c r="AK25" s="166" t="e">
        <f>#REF!</f>
        <v>#REF!</v>
      </c>
      <c r="AL25" s="166" t="e">
        <f>#REF!</f>
        <v>#REF!</v>
      </c>
      <c r="AM25" s="166" t="e">
        <f>#REF!</f>
        <v>#REF!</v>
      </c>
      <c r="AN25" s="165" t="e">
        <f>#REF!</f>
        <v>#REF!</v>
      </c>
      <c r="AO25" s="165" t="e">
        <f>#REF!</f>
        <v>#REF!</v>
      </c>
      <c r="AP25" s="165" t="e">
        <f>#REF!</f>
        <v>#REF!</v>
      </c>
      <c r="AQ25" s="161" t="e">
        <f>#REF!</f>
        <v>#REF!</v>
      </c>
      <c r="AR25" s="167" t="e">
        <f>#REF!</f>
        <v>#REF!</v>
      </c>
    </row>
    <row r="26" spans="1:44" s="158" customFormat="1" ht="23.25" customHeight="1">
      <c r="A26" s="335" t="s">
        <v>229</v>
      </c>
      <c r="B26" s="335" t="s">
        <v>14</v>
      </c>
      <c r="C26" s="335" t="s">
        <v>39</v>
      </c>
      <c r="D26" s="335" t="s">
        <v>23</v>
      </c>
      <c r="E26" s="335" t="s">
        <v>15</v>
      </c>
      <c r="F26" s="335" t="s">
        <v>7</v>
      </c>
      <c r="G26" s="335" t="s">
        <v>52</v>
      </c>
      <c r="H26" s="335" t="s">
        <v>8</v>
      </c>
      <c r="I26" s="335" t="s">
        <v>172</v>
      </c>
      <c r="J26" s="335" t="s">
        <v>170</v>
      </c>
      <c r="K26" s="335" t="s">
        <v>50</v>
      </c>
      <c r="L26" s="335" t="s">
        <v>232</v>
      </c>
      <c r="M26" s="335" t="s">
        <v>54</v>
      </c>
      <c r="N26" s="335" t="s">
        <v>43</v>
      </c>
      <c r="O26" s="337" t="s">
        <v>16</v>
      </c>
      <c r="P26" s="338"/>
      <c r="Q26" s="337" t="s">
        <v>17</v>
      </c>
      <c r="R26" s="338"/>
      <c r="S26" s="335" t="s">
        <v>171</v>
      </c>
      <c r="T26" s="335" t="s">
        <v>50</v>
      </c>
      <c r="U26" s="335" t="s">
        <v>232</v>
      </c>
      <c r="V26" s="335" t="str">
        <f>M26</f>
        <v>ច្បាប់ឈឺ</v>
      </c>
      <c r="W26" s="335" t="s">
        <v>77</v>
      </c>
      <c r="X26" s="335" t="s">
        <v>18</v>
      </c>
      <c r="Y26" s="335" t="s">
        <v>139</v>
      </c>
      <c r="Z26" s="339" t="s">
        <v>140</v>
      </c>
      <c r="AA26" s="339" t="s">
        <v>141</v>
      </c>
      <c r="AB26" s="335" t="s">
        <v>30</v>
      </c>
      <c r="AC26" s="335" t="s">
        <v>83</v>
      </c>
      <c r="AD26" s="335" t="s">
        <v>78</v>
      </c>
      <c r="AE26" s="335" t="s">
        <v>48</v>
      </c>
      <c r="AF26" s="335" t="s">
        <v>59</v>
      </c>
      <c r="AG26" s="335" t="s">
        <v>231</v>
      </c>
      <c r="AH26" s="331" t="s">
        <v>198</v>
      </c>
      <c r="AI26" s="331" t="s">
        <v>248</v>
      </c>
      <c r="AJ26" s="331" t="s">
        <v>249</v>
      </c>
      <c r="AK26" s="335" t="s">
        <v>152</v>
      </c>
      <c r="AL26" s="335" t="s">
        <v>245</v>
      </c>
      <c r="AM26" s="335" t="s">
        <v>199</v>
      </c>
      <c r="AN26" s="335" t="s">
        <v>160</v>
      </c>
      <c r="AO26" s="335" t="s">
        <v>25</v>
      </c>
      <c r="AP26" s="335" t="s">
        <v>79</v>
      </c>
      <c r="AQ26" s="337" t="s">
        <v>130</v>
      </c>
      <c r="AR26" s="338"/>
    </row>
    <row r="27" spans="1:44" s="158" customFormat="1" ht="36.75" customHeight="1">
      <c r="A27" s="336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159" t="s">
        <v>41</v>
      </c>
      <c r="P27" s="159" t="s">
        <v>42</v>
      </c>
      <c r="Q27" s="159" t="s">
        <v>41</v>
      </c>
      <c r="R27" s="159" t="s">
        <v>42</v>
      </c>
      <c r="S27" s="336"/>
      <c r="T27" s="336"/>
      <c r="U27" s="336"/>
      <c r="V27" s="336"/>
      <c r="W27" s="336"/>
      <c r="X27" s="336"/>
      <c r="Y27" s="336"/>
      <c r="Z27" s="340"/>
      <c r="AA27" s="340"/>
      <c r="AB27" s="336"/>
      <c r="AC27" s="336"/>
      <c r="AD27" s="336"/>
      <c r="AE27" s="336"/>
      <c r="AF27" s="336"/>
      <c r="AG27" s="336"/>
      <c r="AH27" s="332"/>
      <c r="AI27" s="332"/>
      <c r="AJ27" s="332"/>
      <c r="AK27" s="336"/>
      <c r="AL27" s="336"/>
      <c r="AM27" s="336"/>
      <c r="AN27" s="336"/>
      <c r="AO27" s="336"/>
      <c r="AP27" s="336"/>
      <c r="AQ27" s="160" t="s">
        <v>128</v>
      </c>
      <c r="AR27" s="160" t="s">
        <v>129</v>
      </c>
    </row>
    <row r="28" spans="1:44" ht="23.25" customHeight="1">
      <c r="A28" s="80" t="e">
        <f>#REF!</f>
        <v>#REF!</v>
      </c>
      <c r="B28" s="161" t="e">
        <f>#REF!</f>
        <v>#REF!</v>
      </c>
      <c r="C28" s="161" t="e">
        <f>#REF!</f>
        <v>#REF!</v>
      </c>
      <c r="D28" s="162" t="e">
        <f>#REF!</f>
        <v>#REF!</v>
      </c>
      <c r="E28" s="163" t="e">
        <f>#REF!</f>
        <v>#REF!</v>
      </c>
      <c r="F28" s="163" t="e">
        <f>#REF!</f>
        <v>#REF!</v>
      </c>
      <c r="G28" s="161" t="e">
        <f>#REF!</f>
        <v>#REF!</v>
      </c>
      <c r="H28" s="161" t="e">
        <f>#REF!</f>
        <v>#REF!</v>
      </c>
      <c r="I28" s="161" t="e">
        <f>#REF!</f>
        <v>#REF!</v>
      </c>
      <c r="J28" s="161" t="e">
        <f>#REF!</f>
        <v>#REF!</v>
      </c>
      <c r="K28" s="161" t="e">
        <f>#REF!</f>
        <v>#REF!</v>
      </c>
      <c r="L28" s="161" t="e">
        <f>#REF!</f>
        <v>#REF!</v>
      </c>
      <c r="M28" s="161" t="e">
        <f>#REF!</f>
        <v>#REF!</v>
      </c>
      <c r="N28" s="161" t="e">
        <f>#REF!</f>
        <v>#REF!</v>
      </c>
      <c r="O28" s="164" t="e">
        <f>#REF!</f>
        <v>#REF!</v>
      </c>
      <c r="P28" s="164" t="e">
        <f>#REF!</f>
        <v>#REF!</v>
      </c>
      <c r="Q28" s="165" t="e">
        <f>#REF!</f>
        <v>#REF!</v>
      </c>
      <c r="R28" s="165" t="e">
        <f>#REF!</f>
        <v>#REF!</v>
      </c>
      <c r="S28" s="165" t="e">
        <f>#REF!</f>
        <v>#REF!</v>
      </c>
      <c r="T28" s="165" t="e">
        <f>#REF!</f>
        <v>#REF!</v>
      </c>
      <c r="U28" s="165" t="e">
        <f>#REF!</f>
        <v>#REF!</v>
      </c>
      <c r="V28" s="165" t="e">
        <f>#REF!</f>
        <v>#REF!</v>
      </c>
      <c r="W28" s="165" t="e">
        <f>#REF!</f>
        <v>#REF!</v>
      </c>
      <c r="X28" s="165" t="e">
        <f>#REF!</f>
        <v>#REF!</v>
      </c>
      <c r="Y28" s="165" t="e">
        <f>#REF!</f>
        <v>#REF!</v>
      </c>
      <c r="Z28" s="165"/>
      <c r="AA28" s="165"/>
      <c r="AB28" s="165" t="e">
        <f>#REF!</f>
        <v>#REF!</v>
      </c>
      <c r="AC28" s="165" t="e">
        <f>#REF!</f>
        <v>#REF!</v>
      </c>
      <c r="AD28" s="165" t="e">
        <f>#REF!</f>
        <v>#REF!</v>
      </c>
      <c r="AE28" s="166" t="e">
        <f>#REF!</f>
        <v>#REF!</v>
      </c>
      <c r="AF28" s="166" t="e">
        <f>#REF!</f>
        <v>#REF!</v>
      </c>
      <c r="AG28" s="166" t="e">
        <f>#REF!</f>
        <v>#REF!</v>
      </c>
      <c r="AH28" s="166" t="e">
        <f>#REF!</f>
        <v>#REF!</v>
      </c>
      <c r="AI28" s="166" t="e">
        <f>#REF!</f>
        <v>#REF!</v>
      </c>
      <c r="AJ28" s="166" t="e">
        <f>#REF!</f>
        <v>#REF!</v>
      </c>
      <c r="AK28" s="166" t="e">
        <f>#REF!</f>
        <v>#REF!</v>
      </c>
      <c r="AL28" s="166" t="e">
        <f>#REF!</f>
        <v>#REF!</v>
      </c>
      <c r="AM28" s="166" t="e">
        <f>#REF!</f>
        <v>#REF!</v>
      </c>
      <c r="AN28" s="165" t="e">
        <f>#REF!</f>
        <v>#REF!</v>
      </c>
      <c r="AO28" s="165" t="e">
        <f>#REF!</f>
        <v>#REF!</v>
      </c>
      <c r="AP28" s="165" t="e">
        <f>#REF!</f>
        <v>#REF!</v>
      </c>
      <c r="AQ28" s="161" t="e">
        <f>#REF!</f>
        <v>#REF!</v>
      </c>
      <c r="AR28" s="167" t="e">
        <f>#REF!</f>
        <v>#REF!</v>
      </c>
    </row>
    <row r="29" spans="1:44" s="158" customFormat="1" ht="23.25" customHeight="1">
      <c r="A29" s="335" t="s">
        <v>229</v>
      </c>
      <c r="B29" s="335" t="s">
        <v>14</v>
      </c>
      <c r="C29" s="335" t="s">
        <v>39</v>
      </c>
      <c r="D29" s="335" t="s">
        <v>23</v>
      </c>
      <c r="E29" s="335" t="s">
        <v>15</v>
      </c>
      <c r="F29" s="335" t="s">
        <v>7</v>
      </c>
      <c r="G29" s="335" t="s">
        <v>52</v>
      </c>
      <c r="H29" s="335" t="s">
        <v>8</v>
      </c>
      <c r="I29" s="335" t="s">
        <v>172</v>
      </c>
      <c r="J29" s="335" t="s">
        <v>170</v>
      </c>
      <c r="K29" s="335" t="s">
        <v>50</v>
      </c>
      <c r="L29" s="335" t="s">
        <v>232</v>
      </c>
      <c r="M29" s="335" t="s">
        <v>54</v>
      </c>
      <c r="N29" s="335" t="s">
        <v>43</v>
      </c>
      <c r="O29" s="337" t="s">
        <v>16</v>
      </c>
      <c r="P29" s="338"/>
      <c r="Q29" s="337" t="s">
        <v>17</v>
      </c>
      <c r="R29" s="338"/>
      <c r="S29" s="335" t="s">
        <v>171</v>
      </c>
      <c r="T29" s="335" t="s">
        <v>50</v>
      </c>
      <c r="U29" s="335" t="s">
        <v>232</v>
      </c>
      <c r="V29" s="335" t="str">
        <f>M29</f>
        <v>ច្បាប់ឈឺ</v>
      </c>
      <c r="W29" s="335" t="s">
        <v>77</v>
      </c>
      <c r="X29" s="335" t="s">
        <v>18</v>
      </c>
      <c r="Y29" s="335" t="s">
        <v>139</v>
      </c>
      <c r="Z29" s="339" t="s">
        <v>140</v>
      </c>
      <c r="AA29" s="339" t="s">
        <v>141</v>
      </c>
      <c r="AB29" s="335" t="s">
        <v>30</v>
      </c>
      <c r="AC29" s="335" t="s">
        <v>83</v>
      </c>
      <c r="AD29" s="335" t="s">
        <v>78</v>
      </c>
      <c r="AE29" s="335" t="s">
        <v>48</v>
      </c>
      <c r="AF29" s="335" t="s">
        <v>59</v>
      </c>
      <c r="AG29" s="335" t="s">
        <v>231</v>
      </c>
      <c r="AH29" s="331" t="s">
        <v>198</v>
      </c>
      <c r="AI29" s="331" t="s">
        <v>248</v>
      </c>
      <c r="AJ29" s="331" t="s">
        <v>249</v>
      </c>
      <c r="AK29" s="335" t="s">
        <v>152</v>
      </c>
      <c r="AL29" s="335" t="s">
        <v>245</v>
      </c>
      <c r="AM29" s="335" t="s">
        <v>199</v>
      </c>
      <c r="AN29" s="335" t="s">
        <v>160</v>
      </c>
      <c r="AO29" s="335" t="s">
        <v>25</v>
      </c>
      <c r="AP29" s="335" t="s">
        <v>79</v>
      </c>
      <c r="AQ29" s="337" t="s">
        <v>130</v>
      </c>
      <c r="AR29" s="338"/>
    </row>
    <row r="30" spans="1:44" s="158" customFormat="1" ht="36.75" customHeight="1">
      <c r="A30" s="336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159" t="s">
        <v>41</v>
      </c>
      <c r="P30" s="159" t="s">
        <v>42</v>
      </c>
      <c r="Q30" s="159" t="s">
        <v>41</v>
      </c>
      <c r="R30" s="159" t="s">
        <v>42</v>
      </c>
      <c r="S30" s="336"/>
      <c r="T30" s="336"/>
      <c r="U30" s="336"/>
      <c r="V30" s="336"/>
      <c r="W30" s="336"/>
      <c r="X30" s="336"/>
      <c r="Y30" s="336"/>
      <c r="Z30" s="340"/>
      <c r="AA30" s="340"/>
      <c r="AB30" s="336"/>
      <c r="AC30" s="336"/>
      <c r="AD30" s="336"/>
      <c r="AE30" s="336"/>
      <c r="AF30" s="336"/>
      <c r="AG30" s="336"/>
      <c r="AH30" s="332"/>
      <c r="AI30" s="332"/>
      <c r="AJ30" s="332"/>
      <c r="AK30" s="336"/>
      <c r="AL30" s="336"/>
      <c r="AM30" s="336"/>
      <c r="AN30" s="336"/>
      <c r="AO30" s="336"/>
      <c r="AP30" s="336"/>
      <c r="AQ30" s="160" t="s">
        <v>128</v>
      </c>
      <c r="AR30" s="160" t="s">
        <v>129</v>
      </c>
    </row>
    <row r="31" spans="1:44" ht="23.25" customHeight="1">
      <c r="A31" s="80" t="e">
        <f>#REF!</f>
        <v>#REF!</v>
      </c>
      <c r="B31" s="161" t="e">
        <f>#REF!</f>
        <v>#REF!</v>
      </c>
      <c r="C31" s="161" t="e">
        <f>#REF!</f>
        <v>#REF!</v>
      </c>
      <c r="D31" s="162" t="e">
        <f>#REF!</f>
        <v>#REF!</v>
      </c>
      <c r="E31" s="163" t="e">
        <f>#REF!</f>
        <v>#REF!</v>
      </c>
      <c r="F31" s="163" t="e">
        <f>#REF!</f>
        <v>#REF!</v>
      </c>
      <c r="G31" s="161" t="e">
        <f>#REF!</f>
        <v>#REF!</v>
      </c>
      <c r="H31" s="161" t="e">
        <f>#REF!</f>
        <v>#REF!</v>
      </c>
      <c r="I31" s="161" t="e">
        <f>#REF!</f>
        <v>#REF!</v>
      </c>
      <c r="J31" s="161" t="e">
        <f>#REF!</f>
        <v>#REF!</v>
      </c>
      <c r="K31" s="161" t="e">
        <f>#REF!</f>
        <v>#REF!</v>
      </c>
      <c r="L31" s="161" t="e">
        <f>#REF!</f>
        <v>#REF!</v>
      </c>
      <c r="M31" s="161" t="e">
        <f>#REF!</f>
        <v>#REF!</v>
      </c>
      <c r="N31" s="161" t="e">
        <f>#REF!</f>
        <v>#REF!</v>
      </c>
      <c r="O31" s="164" t="e">
        <f>#REF!</f>
        <v>#REF!</v>
      </c>
      <c r="P31" s="164" t="e">
        <f>#REF!</f>
        <v>#REF!</v>
      </c>
      <c r="Q31" s="165" t="e">
        <f>#REF!</f>
        <v>#REF!</v>
      </c>
      <c r="R31" s="165" t="e">
        <f>#REF!</f>
        <v>#REF!</v>
      </c>
      <c r="S31" s="165" t="e">
        <f>#REF!</f>
        <v>#REF!</v>
      </c>
      <c r="T31" s="165" t="e">
        <f>#REF!</f>
        <v>#REF!</v>
      </c>
      <c r="U31" s="165" t="e">
        <f>#REF!</f>
        <v>#REF!</v>
      </c>
      <c r="V31" s="165" t="e">
        <f>#REF!</f>
        <v>#REF!</v>
      </c>
      <c r="W31" s="165" t="e">
        <f>#REF!</f>
        <v>#REF!</v>
      </c>
      <c r="X31" s="165" t="e">
        <f>#REF!</f>
        <v>#REF!</v>
      </c>
      <c r="Y31" s="165" t="e">
        <f>#REF!</f>
        <v>#REF!</v>
      </c>
      <c r="Z31" s="165"/>
      <c r="AA31" s="165"/>
      <c r="AB31" s="165" t="e">
        <f>#REF!</f>
        <v>#REF!</v>
      </c>
      <c r="AC31" s="165" t="e">
        <f>#REF!</f>
        <v>#REF!</v>
      </c>
      <c r="AD31" s="165" t="e">
        <f>#REF!</f>
        <v>#REF!</v>
      </c>
      <c r="AE31" s="166" t="e">
        <f>#REF!</f>
        <v>#REF!</v>
      </c>
      <c r="AF31" s="166" t="e">
        <f>#REF!</f>
        <v>#REF!</v>
      </c>
      <c r="AG31" s="166" t="e">
        <f>#REF!</f>
        <v>#REF!</v>
      </c>
      <c r="AH31" s="166" t="e">
        <f>#REF!</f>
        <v>#REF!</v>
      </c>
      <c r="AI31" s="166" t="e">
        <f>#REF!</f>
        <v>#REF!</v>
      </c>
      <c r="AJ31" s="166" t="e">
        <f>#REF!</f>
        <v>#REF!</v>
      </c>
      <c r="AK31" s="166" t="e">
        <f>#REF!</f>
        <v>#REF!</v>
      </c>
      <c r="AL31" s="166" t="e">
        <f>#REF!</f>
        <v>#REF!</v>
      </c>
      <c r="AM31" s="166" t="e">
        <f>#REF!</f>
        <v>#REF!</v>
      </c>
      <c r="AN31" s="165" t="e">
        <f>#REF!</f>
        <v>#REF!</v>
      </c>
      <c r="AO31" s="165" t="e">
        <f>#REF!</f>
        <v>#REF!</v>
      </c>
      <c r="AP31" s="165" t="e">
        <f>#REF!</f>
        <v>#REF!</v>
      </c>
      <c r="AQ31" s="161" t="e">
        <f>#REF!</f>
        <v>#REF!</v>
      </c>
      <c r="AR31" s="167" t="e">
        <f>#REF!</f>
        <v>#REF!</v>
      </c>
    </row>
    <row r="32" spans="1:44" s="158" customFormat="1" ht="23.25" customHeight="1">
      <c r="A32" s="335" t="s">
        <v>229</v>
      </c>
      <c r="B32" s="335" t="s">
        <v>14</v>
      </c>
      <c r="C32" s="335" t="s">
        <v>39</v>
      </c>
      <c r="D32" s="335" t="s">
        <v>23</v>
      </c>
      <c r="E32" s="335" t="s">
        <v>15</v>
      </c>
      <c r="F32" s="335" t="s">
        <v>7</v>
      </c>
      <c r="G32" s="335" t="s">
        <v>52</v>
      </c>
      <c r="H32" s="335" t="s">
        <v>8</v>
      </c>
      <c r="I32" s="335" t="s">
        <v>172</v>
      </c>
      <c r="J32" s="335" t="s">
        <v>170</v>
      </c>
      <c r="K32" s="335" t="s">
        <v>50</v>
      </c>
      <c r="L32" s="335" t="s">
        <v>232</v>
      </c>
      <c r="M32" s="335" t="s">
        <v>54</v>
      </c>
      <c r="N32" s="335" t="s">
        <v>43</v>
      </c>
      <c r="O32" s="337" t="s">
        <v>16</v>
      </c>
      <c r="P32" s="338"/>
      <c r="Q32" s="337" t="s">
        <v>17</v>
      </c>
      <c r="R32" s="338"/>
      <c r="S32" s="335" t="s">
        <v>171</v>
      </c>
      <c r="T32" s="335" t="s">
        <v>50</v>
      </c>
      <c r="U32" s="335" t="s">
        <v>232</v>
      </c>
      <c r="V32" s="335" t="str">
        <f>M32</f>
        <v>ច្បាប់ឈឺ</v>
      </c>
      <c r="W32" s="335" t="s">
        <v>77</v>
      </c>
      <c r="X32" s="335" t="s">
        <v>18</v>
      </c>
      <c r="Y32" s="335" t="s">
        <v>139</v>
      </c>
      <c r="Z32" s="339" t="s">
        <v>140</v>
      </c>
      <c r="AA32" s="339" t="s">
        <v>141</v>
      </c>
      <c r="AB32" s="335" t="s">
        <v>30</v>
      </c>
      <c r="AC32" s="335" t="s">
        <v>83</v>
      </c>
      <c r="AD32" s="335" t="s">
        <v>78</v>
      </c>
      <c r="AE32" s="335" t="s">
        <v>48</v>
      </c>
      <c r="AF32" s="335" t="s">
        <v>59</v>
      </c>
      <c r="AG32" s="335" t="s">
        <v>231</v>
      </c>
      <c r="AH32" s="331" t="s">
        <v>198</v>
      </c>
      <c r="AI32" s="331" t="s">
        <v>248</v>
      </c>
      <c r="AJ32" s="331" t="s">
        <v>249</v>
      </c>
      <c r="AK32" s="335" t="s">
        <v>152</v>
      </c>
      <c r="AL32" s="335" t="s">
        <v>245</v>
      </c>
      <c r="AM32" s="335" t="s">
        <v>199</v>
      </c>
      <c r="AN32" s="335" t="s">
        <v>160</v>
      </c>
      <c r="AO32" s="335" t="s">
        <v>25</v>
      </c>
      <c r="AP32" s="335" t="s">
        <v>79</v>
      </c>
      <c r="AQ32" s="337" t="s">
        <v>130</v>
      </c>
      <c r="AR32" s="338"/>
    </row>
    <row r="33" spans="1:44" s="158" customFormat="1" ht="36.75" customHeight="1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159" t="s">
        <v>41</v>
      </c>
      <c r="P33" s="159" t="s">
        <v>42</v>
      </c>
      <c r="Q33" s="159" t="s">
        <v>41</v>
      </c>
      <c r="R33" s="159" t="s">
        <v>42</v>
      </c>
      <c r="S33" s="336"/>
      <c r="T33" s="336"/>
      <c r="U33" s="336"/>
      <c r="V33" s="336"/>
      <c r="W33" s="336"/>
      <c r="X33" s="336"/>
      <c r="Y33" s="336"/>
      <c r="Z33" s="340"/>
      <c r="AA33" s="340"/>
      <c r="AB33" s="336"/>
      <c r="AC33" s="336"/>
      <c r="AD33" s="336"/>
      <c r="AE33" s="336"/>
      <c r="AF33" s="336"/>
      <c r="AG33" s="336"/>
      <c r="AH33" s="332"/>
      <c r="AI33" s="332"/>
      <c r="AJ33" s="332"/>
      <c r="AK33" s="336"/>
      <c r="AL33" s="336"/>
      <c r="AM33" s="336"/>
      <c r="AN33" s="336"/>
      <c r="AO33" s="336"/>
      <c r="AP33" s="336"/>
      <c r="AQ33" s="160" t="s">
        <v>128</v>
      </c>
      <c r="AR33" s="160" t="s">
        <v>129</v>
      </c>
    </row>
    <row r="34" spans="1:44" ht="23.25" customHeight="1">
      <c r="A34" s="80" t="e">
        <f>#REF!</f>
        <v>#REF!</v>
      </c>
      <c r="B34" s="161" t="e">
        <f>#REF!</f>
        <v>#REF!</v>
      </c>
      <c r="C34" s="161" t="e">
        <f>#REF!</f>
        <v>#REF!</v>
      </c>
      <c r="D34" s="162" t="e">
        <f>#REF!</f>
        <v>#REF!</v>
      </c>
      <c r="E34" s="163" t="e">
        <f>#REF!</f>
        <v>#REF!</v>
      </c>
      <c r="F34" s="163" t="e">
        <f>#REF!</f>
        <v>#REF!</v>
      </c>
      <c r="G34" s="161" t="e">
        <f>#REF!</f>
        <v>#REF!</v>
      </c>
      <c r="H34" s="161" t="e">
        <f>#REF!</f>
        <v>#REF!</v>
      </c>
      <c r="I34" s="161" t="e">
        <f>#REF!</f>
        <v>#REF!</v>
      </c>
      <c r="J34" s="161" t="e">
        <f>#REF!</f>
        <v>#REF!</v>
      </c>
      <c r="K34" s="161" t="e">
        <f>#REF!</f>
        <v>#REF!</v>
      </c>
      <c r="L34" s="161" t="e">
        <f>#REF!</f>
        <v>#REF!</v>
      </c>
      <c r="M34" s="161" t="e">
        <f>#REF!</f>
        <v>#REF!</v>
      </c>
      <c r="N34" s="161" t="e">
        <f>#REF!</f>
        <v>#REF!</v>
      </c>
      <c r="O34" s="164" t="e">
        <f>#REF!</f>
        <v>#REF!</v>
      </c>
      <c r="P34" s="164" t="e">
        <f>#REF!</f>
        <v>#REF!</v>
      </c>
      <c r="Q34" s="165" t="e">
        <f>#REF!</f>
        <v>#REF!</v>
      </c>
      <c r="R34" s="165" t="e">
        <f>#REF!</f>
        <v>#REF!</v>
      </c>
      <c r="S34" s="165" t="e">
        <f>#REF!</f>
        <v>#REF!</v>
      </c>
      <c r="T34" s="165" t="e">
        <f>#REF!</f>
        <v>#REF!</v>
      </c>
      <c r="U34" s="165" t="e">
        <f>#REF!</f>
        <v>#REF!</v>
      </c>
      <c r="V34" s="165" t="e">
        <f>#REF!</f>
        <v>#REF!</v>
      </c>
      <c r="W34" s="165" t="e">
        <f>#REF!</f>
        <v>#REF!</v>
      </c>
      <c r="X34" s="165" t="e">
        <f>#REF!</f>
        <v>#REF!</v>
      </c>
      <c r="Y34" s="165" t="e">
        <f>#REF!</f>
        <v>#REF!</v>
      </c>
      <c r="Z34" s="165"/>
      <c r="AA34" s="165"/>
      <c r="AB34" s="165" t="e">
        <f>#REF!</f>
        <v>#REF!</v>
      </c>
      <c r="AC34" s="165" t="e">
        <f>#REF!</f>
        <v>#REF!</v>
      </c>
      <c r="AD34" s="165" t="e">
        <f>#REF!</f>
        <v>#REF!</v>
      </c>
      <c r="AE34" s="166" t="e">
        <f>#REF!</f>
        <v>#REF!</v>
      </c>
      <c r="AF34" s="166" t="e">
        <f>#REF!</f>
        <v>#REF!</v>
      </c>
      <c r="AG34" s="166" t="e">
        <f>#REF!</f>
        <v>#REF!</v>
      </c>
      <c r="AH34" s="166" t="e">
        <f>#REF!</f>
        <v>#REF!</v>
      </c>
      <c r="AI34" s="166" t="e">
        <f>#REF!</f>
        <v>#REF!</v>
      </c>
      <c r="AJ34" s="166" t="e">
        <f>#REF!</f>
        <v>#REF!</v>
      </c>
      <c r="AK34" s="166" t="e">
        <f>#REF!</f>
        <v>#REF!</v>
      </c>
      <c r="AL34" s="166" t="e">
        <f>#REF!</f>
        <v>#REF!</v>
      </c>
      <c r="AM34" s="166" t="e">
        <f>#REF!</f>
        <v>#REF!</v>
      </c>
      <c r="AN34" s="165" t="e">
        <f>#REF!</f>
        <v>#REF!</v>
      </c>
      <c r="AO34" s="165" t="e">
        <f>#REF!</f>
        <v>#REF!</v>
      </c>
      <c r="AP34" s="165" t="e">
        <f>#REF!</f>
        <v>#REF!</v>
      </c>
      <c r="AQ34" s="161" t="e">
        <f>#REF!</f>
        <v>#REF!</v>
      </c>
      <c r="AR34" s="167" t="e">
        <f>#REF!</f>
        <v>#REF!</v>
      </c>
    </row>
    <row r="35" spans="1:44" s="158" customFormat="1" ht="23.25" customHeight="1">
      <c r="A35" s="335" t="s">
        <v>229</v>
      </c>
      <c r="B35" s="335" t="s">
        <v>14</v>
      </c>
      <c r="C35" s="335" t="s">
        <v>39</v>
      </c>
      <c r="D35" s="335" t="s">
        <v>23</v>
      </c>
      <c r="E35" s="335" t="s">
        <v>15</v>
      </c>
      <c r="F35" s="335" t="s">
        <v>7</v>
      </c>
      <c r="G35" s="335" t="s">
        <v>52</v>
      </c>
      <c r="H35" s="335" t="s">
        <v>8</v>
      </c>
      <c r="I35" s="335" t="s">
        <v>172</v>
      </c>
      <c r="J35" s="335" t="s">
        <v>170</v>
      </c>
      <c r="K35" s="335" t="s">
        <v>50</v>
      </c>
      <c r="L35" s="335" t="s">
        <v>232</v>
      </c>
      <c r="M35" s="335" t="s">
        <v>54</v>
      </c>
      <c r="N35" s="335" t="s">
        <v>43</v>
      </c>
      <c r="O35" s="337" t="s">
        <v>16</v>
      </c>
      <c r="P35" s="338"/>
      <c r="Q35" s="337" t="s">
        <v>17</v>
      </c>
      <c r="R35" s="338"/>
      <c r="S35" s="335" t="s">
        <v>171</v>
      </c>
      <c r="T35" s="335" t="s">
        <v>50</v>
      </c>
      <c r="U35" s="335" t="s">
        <v>232</v>
      </c>
      <c r="V35" s="335" t="str">
        <f>M35</f>
        <v>ច្បាប់ឈឺ</v>
      </c>
      <c r="W35" s="335" t="s">
        <v>77</v>
      </c>
      <c r="X35" s="335" t="s">
        <v>18</v>
      </c>
      <c r="Y35" s="335" t="s">
        <v>139</v>
      </c>
      <c r="Z35" s="339" t="s">
        <v>140</v>
      </c>
      <c r="AA35" s="339" t="s">
        <v>141</v>
      </c>
      <c r="AB35" s="335" t="s">
        <v>30</v>
      </c>
      <c r="AC35" s="335" t="s">
        <v>83</v>
      </c>
      <c r="AD35" s="335" t="s">
        <v>78</v>
      </c>
      <c r="AE35" s="335" t="s">
        <v>48</v>
      </c>
      <c r="AF35" s="335" t="s">
        <v>59</v>
      </c>
      <c r="AG35" s="335" t="s">
        <v>231</v>
      </c>
      <c r="AH35" s="331" t="s">
        <v>198</v>
      </c>
      <c r="AI35" s="331" t="s">
        <v>248</v>
      </c>
      <c r="AJ35" s="331" t="s">
        <v>249</v>
      </c>
      <c r="AK35" s="335" t="s">
        <v>152</v>
      </c>
      <c r="AL35" s="335" t="s">
        <v>245</v>
      </c>
      <c r="AM35" s="335" t="s">
        <v>199</v>
      </c>
      <c r="AN35" s="335" t="s">
        <v>160</v>
      </c>
      <c r="AO35" s="335" t="s">
        <v>25</v>
      </c>
      <c r="AP35" s="335" t="s">
        <v>79</v>
      </c>
      <c r="AQ35" s="337" t="s">
        <v>130</v>
      </c>
      <c r="AR35" s="338"/>
    </row>
    <row r="36" spans="1:44" s="158" customFormat="1" ht="36.75" customHeight="1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159" t="s">
        <v>41</v>
      </c>
      <c r="P36" s="159" t="s">
        <v>42</v>
      </c>
      <c r="Q36" s="159" t="s">
        <v>41</v>
      </c>
      <c r="R36" s="159" t="s">
        <v>42</v>
      </c>
      <c r="S36" s="336"/>
      <c r="T36" s="336"/>
      <c r="U36" s="336"/>
      <c r="V36" s="336"/>
      <c r="W36" s="336"/>
      <c r="X36" s="336"/>
      <c r="Y36" s="336"/>
      <c r="Z36" s="340"/>
      <c r="AA36" s="340"/>
      <c r="AB36" s="336"/>
      <c r="AC36" s="336"/>
      <c r="AD36" s="336"/>
      <c r="AE36" s="336"/>
      <c r="AF36" s="336"/>
      <c r="AG36" s="336"/>
      <c r="AH36" s="332"/>
      <c r="AI36" s="332"/>
      <c r="AJ36" s="332"/>
      <c r="AK36" s="336"/>
      <c r="AL36" s="336"/>
      <c r="AM36" s="336"/>
      <c r="AN36" s="336"/>
      <c r="AO36" s="336"/>
      <c r="AP36" s="336"/>
      <c r="AQ36" s="160" t="s">
        <v>128</v>
      </c>
      <c r="AR36" s="160" t="s">
        <v>129</v>
      </c>
    </row>
    <row r="37" spans="1:44" ht="23.25" customHeight="1">
      <c r="A37" s="80" t="e">
        <f>#REF!</f>
        <v>#REF!</v>
      </c>
      <c r="B37" s="161" t="e">
        <f>#REF!</f>
        <v>#REF!</v>
      </c>
      <c r="C37" s="161" t="e">
        <f>#REF!</f>
        <v>#REF!</v>
      </c>
      <c r="D37" s="162" t="e">
        <f>#REF!</f>
        <v>#REF!</v>
      </c>
      <c r="E37" s="163" t="e">
        <f>#REF!</f>
        <v>#REF!</v>
      </c>
      <c r="F37" s="163" t="e">
        <f>#REF!</f>
        <v>#REF!</v>
      </c>
      <c r="G37" s="161" t="e">
        <f>#REF!</f>
        <v>#REF!</v>
      </c>
      <c r="H37" s="161" t="e">
        <f>#REF!</f>
        <v>#REF!</v>
      </c>
      <c r="I37" s="161" t="e">
        <f>#REF!</f>
        <v>#REF!</v>
      </c>
      <c r="J37" s="161" t="e">
        <f>#REF!</f>
        <v>#REF!</v>
      </c>
      <c r="K37" s="161" t="e">
        <f>#REF!</f>
        <v>#REF!</v>
      </c>
      <c r="L37" s="161" t="e">
        <f>#REF!</f>
        <v>#REF!</v>
      </c>
      <c r="M37" s="161" t="e">
        <f>#REF!</f>
        <v>#REF!</v>
      </c>
      <c r="N37" s="161" t="e">
        <f>#REF!</f>
        <v>#REF!</v>
      </c>
      <c r="O37" s="164" t="e">
        <f>#REF!</f>
        <v>#REF!</v>
      </c>
      <c r="P37" s="164" t="e">
        <f>#REF!</f>
        <v>#REF!</v>
      </c>
      <c r="Q37" s="165" t="e">
        <f>#REF!</f>
        <v>#REF!</v>
      </c>
      <c r="R37" s="165" t="e">
        <f>#REF!</f>
        <v>#REF!</v>
      </c>
      <c r="S37" s="165" t="e">
        <f>#REF!</f>
        <v>#REF!</v>
      </c>
      <c r="T37" s="165" t="e">
        <f>#REF!</f>
        <v>#REF!</v>
      </c>
      <c r="U37" s="165" t="e">
        <f>#REF!</f>
        <v>#REF!</v>
      </c>
      <c r="V37" s="165" t="e">
        <f>#REF!</f>
        <v>#REF!</v>
      </c>
      <c r="W37" s="165" t="e">
        <f>#REF!</f>
        <v>#REF!</v>
      </c>
      <c r="X37" s="165" t="e">
        <f>#REF!</f>
        <v>#REF!</v>
      </c>
      <c r="Y37" s="165" t="e">
        <f>#REF!</f>
        <v>#REF!</v>
      </c>
      <c r="Z37" s="165"/>
      <c r="AA37" s="165"/>
      <c r="AB37" s="165" t="e">
        <f>#REF!</f>
        <v>#REF!</v>
      </c>
      <c r="AC37" s="165" t="e">
        <f>#REF!</f>
        <v>#REF!</v>
      </c>
      <c r="AD37" s="165" t="e">
        <f>#REF!</f>
        <v>#REF!</v>
      </c>
      <c r="AE37" s="166" t="e">
        <f>#REF!</f>
        <v>#REF!</v>
      </c>
      <c r="AF37" s="166" t="e">
        <f>#REF!</f>
        <v>#REF!</v>
      </c>
      <c r="AG37" s="166" t="e">
        <f>#REF!</f>
        <v>#REF!</v>
      </c>
      <c r="AH37" s="166" t="e">
        <f>#REF!</f>
        <v>#REF!</v>
      </c>
      <c r="AI37" s="166" t="e">
        <f>#REF!</f>
        <v>#REF!</v>
      </c>
      <c r="AJ37" s="166" t="e">
        <f>#REF!</f>
        <v>#REF!</v>
      </c>
      <c r="AK37" s="166" t="e">
        <f>#REF!</f>
        <v>#REF!</v>
      </c>
      <c r="AL37" s="166" t="e">
        <f>#REF!</f>
        <v>#REF!</v>
      </c>
      <c r="AM37" s="166" t="e">
        <f>#REF!</f>
        <v>#REF!</v>
      </c>
      <c r="AN37" s="165" t="e">
        <f>#REF!</f>
        <v>#REF!</v>
      </c>
      <c r="AO37" s="165" t="e">
        <f>#REF!</f>
        <v>#REF!</v>
      </c>
      <c r="AP37" s="165" t="e">
        <f>#REF!</f>
        <v>#REF!</v>
      </c>
      <c r="AQ37" s="161" t="e">
        <f>#REF!</f>
        <v>#REF!</v>
      </c>
      <c r="AR37" s="167" t="e">
        <f>#REF!</f>
        <v>#REF!</v>
      </c>
    </row>
    <row r="38" spans="1:44" s="158" customFormat="1" ht="23.25" customHeight="1">
      <c r="A38" s="335" t="s">
        <v>229</v>
      </c>
      <c r="B38" s="335" t="s">
        <v>14</v>
      </c>
      <c r="C38" s="335" t="s">
        <v>39</v>
      </c>
      <c r="D38" s="335" t="s">
        <v>23</v>
      </c>
      <c r="E38" s="335" t="s">
        <v>15</v>
      </c>
      <c r="F38" s="335" t="s">
        <v>7</v>
      </c>
      <c r="G38" s="335" t="s">
        <v>52</v>
      </c>
      <c r="H38" s="335" t="s">
        <v>8</v>
      </c>
      <c r="I38" s="335" t="s">
        <v>172</v>
      </c>
      <c r="J38" s="335" t="s">
        <v>170</v>
      </c>
      <c r="K38" s="335" t="s">
        <v>50</v>
      </c>
      <c r="L38" s="335" t="s">
        <v>232</v>
      </c>
      <c r="M38" s="335" t="s">
        <v>54</v>
      </c>
      <c r="N38" s="335" t="s">
        <v>43</v>
      </c>
      <c r="O38" s="337" t="s">
        <v>16</v>
      </c>
      <c r="P38" s="338"/>
      <c r="Q38" s="337" t="s">
        <v>17</v>
      </c>
      <c r="R38" s="338"/>
      <c r="S38" s="335" t="s">
        <v>171</v>
      </c>
      <c r="T38" s="335" t="s">
        <v>50</v>
      </c>
      <c r="U38" s="335" t="s">
        <v>232</v>
      </c>
      <c r="V38" s="335" t="str">
        <f>M38</f>
        <v>ច្បាប់ឈឺ</v>
      </c>
      <c r="W38" s="335" t="s">
        <v>77</v>
      </c>
      <c r="X38" s="335" t="s">
        <v>18</v>
      </c>
      <c r="Y38" s="335" t="s">
        <v>139</v>
      </c>
      <c r="Z38" s="339" t="s">
        <v>140</v>
      </c>
      <c r="AA38" s="339" t="s">
        <v>141</v>
      </c>
      <c r="AB38" s="335" t="s">
        <v>30</v>
      </c>
      <c r="AC38" s="335" t="s">
        <v>83</v>
      </c>
      <c r="AD38" s="335" t="s">
        <v>78</v>
      </c>
      <c r="AE38" s="335" t="s">
        <v>48</v>
      </c>
      <c r="AF38" s="335" t="s">
        <v>59</v>
      </c>
      <c r="AG38" s="335" t="s">
        <v>231</v>
      </c>
      <c r="AH38" s="331" t="s">
        <v>198</v>
      </c>
      <c r="AI38" s="331" t="s">
        <v>248</v>
      </c>
      <c r="AJ38" s="331" t="s">
        <v>249</v>
      </c>
      <c r="AK38" s="335" t="s">
        <v>152</v>
      </c>
      <c r="AL38" s="335" t="s">
        <v>245</v>
      </c>
      <c r="AM38" s="335" t="s">
        <v>199</v>
      </c>
      <c r="AN38" s="335" t="s">
        <v>160</v>
      </c>
      <c r="AO38" s="335" t="s">
        <v>25</v>
      </c>
      <c r="AP38" s="335" t="s">
        <v>79</v>
      </c>
      <c r="AQ38" s="337" t="s">
        <v>130</v>
      </c>
      <c r="AR38" s="338"/>
    </row>
    <row r="39" spans="1:44" s="158" customFormat="1" ht="36.75" customHeight="1">
      <c r="A39" s="336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159" t="s">
        <v>41</v>
      </c>
      <c r="P39" s="159" t="s">
        <v>42</v>
      </c>
      <c r="Q39" s="159" t="s">
        <v>41</v>
      </c>
      <c r="R39" s="159" t="s">
        <v>42</v>
      </c>
      <c r="S39" s="336"/>
      <c r="T39" s="336"/>
      <c r="U39" s="336"/>
      <c r="V39" s="336"/>
      <c r="W39" s="336"/>
      <c r="X39" s="336"/>
      <c r="Y39" s="336"/>
      <c r="Z39" s="340"/>
      <c r="AA39" s="340"/>
      <c r="AB39" s="336"/>
      <c r="AC39" s="336"/>
      <c r="AD39" s="336"/>
      <c r="AE39" s="336"/>
      <c r="AF39" s="336"/>
      <c r="AG39" s="336"/>
      <c r="AH39" s="332"/>
      <c r="AI39" s="332"/>
      <c r="AJ39" s="332"/>
      <c r="AK39" s="336"/>
      <c r="AL39" s="336"/>
      <c r="AM39" s="336"/>
      <c r="AN39" s="336"/>
      <c r="AO39" s="336"/>
      <c r="AP39" s="336"/>
      <c r="AQ39" s="160" t="s">
        <v>128</v>
      </c>
      <c r="AR39" s="160" t="s">
        <v>129</v>
      </c>
    </row>
    <row r="40" spans="1:44" ht="23.25" customHeight="1">
      <c r="A40" s="80" t="e">
        <f>#REF!</f>
        <v>#REF!</v>
      </c>
      <c r="B40" s="161" t="e">
        <f>#REF!</f>
        <v>#REF!</v>
      </c>
      <c r="C40" s="161" t="e">
        <f>#REF!</f>
        <v>#REF!</v>
      </c>
      <c r="D40" s="162" t="e">
        <f>#REF!</f>
        <v>#REF!</v>
      </c>
      <c r="E40" s="163" t="e">
        <f>#REF!</f>
        <v>#REF!</v>
      </c>
      <c r="F40" s="163" t="e">
        <f>#REF!</f>
        <v>#REF!</v>
      </c>
      <c r="G40" s="161" t="e">
        <f>#REF!</f>
        <v>#REF!</v>
      </c>
      <c r="H40" s="161" t="e">
        <f>#REF!</f>
        <v>#REF!</v>
      </c>
      <c r="I40" s="161" t="e">
        <f>#REF!</f>
        <v>#REF!</v>
      </c>
      <c r="J40" s="161" t="e">
        <f>#REF!</f>
        <v>#REF!</v>
      </c>
      <c r="K40" s="161" t="e">
        <f>#REF!</f>
        <v>#REF!</v>
      </c>
      <c r="L40" s="161" t="e">
        <f>#REF!</f>
        <v>#REF!</v>
      </c>
      <c r="M40" s="161" t="e">
        <f>#REF!</f>
        <v>#REF!</v>
      </c>
      <c r="N40" s="161" t="e">
        <f>#REF!</f>
        <v>#REF!</v>
      </c>
      <c r="O40" s="164" t="e">
        <f>#REF!</f>
        <v>#REF!</v>
      </c>
      <c r="P40" s="164" t="e">
        <f>#REF!</f>
        <v>#REF!</v>
      </c>
      <c r="Q40" s="165" t="e">
        <f>#REF!</f>
        <v>#REF!</v>
      </c>
      <c r="R40" s="165" t="e">
        <f>#REF!</f>
        <v>#REF!</v>
      </c>
      <c r="S40" s="165" t="e">
        <f>#REF!</f>
        <v>#REF!</v>
      </c>
      <c r="T40" s="165" t="e">
        <f>#REF!</f>
        <v>#REF!</v>
      </c>
      <c r="U40" s="165" t="e">
        <f>#REF!</f>
        <v>#REF!</v>
      </c>
      <c r="V40" s="165" t="e">
        <f>#REF!</f>
        <v>#REF!</v>
      </c>
      <c r="W40" s="165" t="e">
        <f>#REF!</f>
        <v>#REF!</v>
      </c>
      <c r="X40" s="165" t="e">
        <f>#REF!</f>
        <v>#REF!</v>
      </c>
      <c r="Y40" s="165" t="e">
        <f>#REF!</f>
        <v>#REF!</v>
      </c>
      <c r="Z40" s="165"/>
      <c r="AA40" s="165"/>
      <c r="AB40" s="165" t="e">
        <f>#REF!</f>
        <v>#REF!</v>
      </c>
      <c r="AC40" s="165" t="e">
        <f>#REF!</f>
        <v>#REF!</v>
      </c>
      <c r="AD40" s="165" t="e">
        <f>#REF!</f>
        <v>#REF!</v>
      </c>
      <c r="AE40" s="166" t="e">
        <f>#REF!</f>
        <v>#REF!</v>
      </c>
      <c r="AF40" s="166" t="e">
        <f>#REF!</f>
        <v>#REF!</v>
      </c>
      <c r="AG40" s="166" t="e">
        <f>#REF!</f>
        <v>#REF!</v>
      </c>
      <c r="AH40" s="166" t="e">
        <f>#REF!</f>
        <v>#REF!</v>
      </c>
      <c r="AI40" s="166" t="e">
        <f>#REF!</f>
        <v>#REF!</v>
      </c>
      <c r="AJ40" s="166" t="e">
        <f>#REF!</f>
        <v>#REF!</v>
      </c>
      <c r="AK40" s="166" t="e">
        <f>#REF!</f>
        <v>#REF!</v>
      </c>
      <c r="AL40" s="166" t="e">
        <f>#REF!</f>
        <v>#REF!</v>
      </c>
      <c r="AM40" s="166" t="e">
        <f>#REF!</f>
        <v>#REF!</v>
      </c>
      <c r="AN40" s="165" t="e">
        <f>#REF!</f>
        <v>#REF!</v>
      </c>
      <c r="AO40" s="165" t="e">
        <f>#REF!</f>
        <v>#REF!</v>
      </c>
      <c r="AP40" s="165" t="e">
        <f>#REF!</f>
        <v>#REF!</v>
      </c>
      <c r="AQ40" s="161" t="e">
        <f>#REF!</f>
        <v>#REF!</v>
      </c>
      <c r="AR40" s="167" t="e">
        <f>#REF!</f>
        <v>#REF!</v>
      </c>
    </row>
    <row r="41" spans="1:44" s="158" customFormat="1" ht="23.25" customHeight="1">
      <c r="A41" s="335" t="s">
        <v>229</v>
      </c>
      <c r="B41" s="335" t="s">
        <v>14</v>
      </c>
      <c r="C41" s="335" t="s">
        <v>39</v>
      </c>
      <c r="D41" s="335" t="s">
        <v>23</v>
      </c>
      <c r="E41" s="335" t="s">
        <v>15</v>
      </c>
      <c r="F41" s="335" t="s">
        <v>7</v>
      </c>
      <c r="G41" s="335" t="s">
        <v>52</v>
      </c>
      <c r="H41" s="335" t="s">
        <v>8</v>
      </c>
      <c r="I41" s="335" t="s">
        <v>172</v>
      </c>
      <c r="J41" s="335" t="s">
        <v>170</v>
      </c>
      <c r="K41" s="335" t="s">
        <v>50</v>
      </c>
      <c r="L41" s="335" t="s">
        <v>232</v>
      </c>
      <c r="M41" s="335" t="s">
        <v>54</v>
      </c>
      <c r="N41" s="335" t="s">
        <v>43</v>
      </c>
      <c r="O41" s="337" t="s">
        <v>16</v>
      </c>
      <c r="P41" s="338"/>
      <c r="Q41" s="337" t="s">
        <v>17</v>
      </c>
      <c r="R41" s="338"/>
      <c r="S41" s="335" t="s">
        <v>171</v>
      </c>
      <c r="T41" s="335" t="s">
        <v>50</v>
      </c>
      <c r="U41" s="335" t="s">
        <v>232</v>
      </c>
      <c r="V41" s="335" t="str">
        <f>M41</f>
        <v>ច្បាប់ឈឺ</v>
      </c>
      <c r="W41" s="335" t="s">
        <v>77</v>
      </c>
      <c r="X41" s="335" t="s">
        <v>18</v>
      </c>
      <c r="Y41" s="335" t="s">
        <v>139</v>
      </c>
      <c r="Z41" s="339" t="s">
        <v>140</v>
      </c>
      <c r="AA41" s="339" t="s">
        <v>141</v>
      </c>
      <c r="AB41" s="335" t="s">
        <v>30</v>
      </c>
      <c r="AC41" s="335" t="s">
        <v>83</v>
      </c>
      <c r="AD41" s="335" t="s">
        <v>78</v>
      </c>
      <c r="AE41" s="335" t="s">
        <v>48</v>
      </c>
      <c r="AF41" s="335" t="s">
        <v>59</v>
      </c>
      <c r="AG41" s="335" t="s">
        <v>231</v>
      </c>
      <c r="AH41" s="331" t="s">
        <v>198</v>
      </c>
      <c r="AI41" s="331" t="s">
        <v>248</v>
      </c>
      <c r="AJ41" s="331" t="s">
        <v>249</v>
      </c>
      <c r="AK41" s="335" t="s">
        <v>152</v>
      </c>
      <c r="AL41" s="335" t="s">
        <v>245</v>
      </c>
      <c r="AM41" s="335" t="s">
        <v>199</v>
      </c>
      <c r="AN41" s="335" t="s">
        <v>160</v>
      </c>
      <c r="AO41" s="335" t="s">
        <v>25</v>
      </c>
      <c r="AP41" s="335" t="s">
        <v>79</v>
      </c>
      <c r="AQ41" s="337" t="s">
        <v>130</v>
      </c>
      <c r="AR41" s="338"/>
    </row>
    <row r="42" spans="1:44" s="158" customFormat="1" ht="36.75" customHeight="1">
      <c r="A42" s="336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159" t="s">
        <v>41</v>
      </c>
      <c r="P42" s="159" t="s">
        <v>42</v>
      </c>
      <c r="Q42" s="159" t="s">
        <v>41</v>
      </c>
      <c r="R42" s="159" t="s">
        <v>42</v>
      </c>
      <c r="S42" s="336"/>
      <c r="T42" s="336"/>
      <c r="U42" s="336"/>
      <c r="V42" s="336"/>
      <c r="W42" s="336"/>
      <c r="X42" s="336"/>
      <c r="Y42" s="336"/>
      <c r="Z42" s="340"/>
      <c r="AA42" s="340"/>
      <c r="AB42" s="336"/>
      <c r="AC42" s="336"/>
      <c r="AD42" s="336"/>
      <c r="AE42" s="336"/>
      <c r="AF42" s="336"/>
      <c r="AG42" s="336"/>
      <c r="AH42" s="332"/>
      <c r="AI42" s="332"/>
      <c r="AJ42" s="332"/>
      <c r="AK42" s="336"/>
      <c r="AL42" s="336"/>
      <c r="AM42" s="336"/>
      <c r="AN42" s="336"/>
      <c r="AO42" s="336"/>
      <c r="AP42" s="336"/>
      <c r="AQ42" s="160" t="s">
        <v>128</v>
      </c>
      <c r="AR42" s="160" t="s">
        <v>129</v>
      </c>
    </row>
    <row r="43" spans="1:44" ht="23.25" customHeight="1">
      <c r="A43" s="80" t="e">
        <f>#REF!</f>
        <v>#REF!</v>
      </c>
      <c r="B43" s="161" t="e">
        <f>#REF!</f>
        <v>#REF!</v>
      </c>
      <c r="C43" s="161" t="e">
        <f>#REF!</f>
        <v>#REF!</v>
      </c>
      <c r="D43" s="162" t="e">
        <f>#REF!</f>
        <v>#REF!</v>
      </c>
      <c r="E43" s="163" t="e">
        <f>#REF!</f>
        <v>#REF!</v>
      </c>
      <c r="F43" s="163" t="e">
        <f>#REF!</f>
        <v>#REF!</v>
      </c>
      <c r="G43" s="161" t="e">
        <f>#REF!</f>
        <v>#REF!</v>
      </c>
      <c r="H43" s="161" t="e">
        <f>#REF!</f>
        <v>#REF!</v>
      </c>
      <c r="I43" s="161" t="e">
        <f>#REF!</f>
        <v>#REF!</v>
      </c>
      <c r="J43" s="161" t="e">
        <f>#REF!</f>
        <v>#REF!</v>
      </c>
      <c r="K43" s="161" t="e">
        <f>#REF!</f>
        <v>#REF!</v>
      </c>
      <c r="L43" s="161" t="e">
        <f>#REF!</f>
        <v>#REF!</v>
      </c>
      <c r="M43" s="161" t="e">
        <f>#REF!</f>
        <v>#REF!</v>
      </c>
      <c r="N43" s="161" t="e">
        <f>#REF!</f>
        <v>#REF!</v>
      </c>
      <c r="O43" s="164" t="e">
        <f>#REF!</f>
        <v>#REF!</v>
      </c>
      <c r="P43" s="164" t="e">
        <f>#REF!</f>
        <v>#REF!</v>
      </c>
      <c r="Q43" s="165" t="e">
        <f>#REF!</f>
        <v>#REF!</v>
      </c>
      <c r="R43" s="165" t="e">
        <f>#REF!</f>
        <v>#REF!</v>
      </c>
      <c r="S43" s="165" t="e">
        <f>#REF!</f>
        <v>#REF!</v>
      </c>
      <c r="T43" s="165" t="e">
        <f>#REF!</f>
        <v>#REF!</v>
      </c>
      <c r="U43" s="165" t="e">
        <f>#REF!</f>
        <v>#REF!</v>
      </c>
      <c r="V43" s="165" t="e">
        <f>#REF!</f>
        <v>#REF!</v>
      </c>
      <c r="W43" s="165" t="e">
        <f>#REF!</f>
        <v>#REF!</v>
      </c>
      <c r="X43" s="165" t="e">
        <f>#REF!</f>
        <v>#REF!</v>
      </c>
      <c r="Y43" s="165" t="e">
        <f>#REF!</f>
        <v>#REF!</v>
      </c>
      <c r="Z43" s="165"/>
      <c r="AA43" s="165"/>
      <c r="AB43" s="165" t="e">
        <f>#REF!</f>
        <v>#REF!</v>
      </c>
      <c r="AC43" s="165" t="e">
        <f>#REF!</f>
        <v>#REF!</v>
      </c>
      <c r="AD43" s="165" t="e">
        <f>#REF!</f>
        <v>#REF!</v>
      </c>
      <c r="AE43" s="166" t="e">
        <f>#REF!</f>
        <v>#REF!</v>
      </c>
      <c r="AF43" s="166" t="e">
        <f>#REF!</f>
        <v>#REF!</v>
      </c>
      <c r="AG43" s="166" t="e">
        <f>#REF!</f>
        <v>#REF!</v>
      </c>
      <c r="AH43" s="166" t="e">
        <f>#REF!</f>
        <v>#REF!</v>
      </c>
      <c r="AI43" s="166" t="e">
        <f>#REF!</f>
        <v>#REF!</v>
      </c>
      <c r="AJ43" s="166" t="e">
        <f>#REF!</f>
        <v>#REF!</v>
      </c>
      <c r="AK43" s="166" t="e">
        <f>#REF!</f>
        <v>#REF!</v>
      </c>
      <c r="AL43" s="166" t="e">
        <f>#REF!</f>
        <v>#REF!</v>
      </c>
      <c r="AM43" s="166" t="e">
        <f>#REF!</f>
        <v>#REF!</v>
      </c>
      <c r="AN43" s="165" t="e">
        <f>#REF!</f>
        <v>#REF!</v>
      </c>
      <c r="AO43" s="165" t="e">
        <f>#REF!</f>
        <v>#REF!</v>
      </c>
      <c r="AP43" s="165" t="e">
        <f>#REF!</f>
        <v>#REF!</v>
      </c>
      <c r="AQ43" s="161" t="e">
        <f>#REF!</f>
        <v>#REF!</v>
      </c>
      <c r="AR43" s="167" t="e">
        <f>#REF!</f>
        <v>#REF!</v>
      </c>
    </row>
    <row r="44" spans="1:44" s="158" customFormat="1" ht="23.25" customHeight="1">
      <c r="A44" s="335" t="s">
        <v>229</v>
      </c>
      <c r="B44" s="335" t="s">
        <v>14</v>
      </c>
      <c r="C44" s="335" t="s">
        <v>39</v>
      </c>
      <c r="D44" s="335" t="s">
        <v>23</v>
      </c>
      <c r="E44" s="335" t="s">
        <v>15</v>
      </c>
      <c r="F44" s="335" t="s">
        <v>7</v>
      </c>
      <c r="G44" s="335" t="s">
        <v>52</v>
      </c>
      <c r="H44" s="335" t="s">
        <v>8</v>
      </c>
      <c r="I44" s="335" t="s">
        <v>172</v>
      </c>
      <c r="J44" s="335" t="s">
        <v>170</v>
      </c>
      <c r="K44" s="335" t="s">
        <v>50</v>
      </c>
      <c r="L44" s="335" t="s">
        <v>232</v>
      </c>
      <c r="M44" s="335" t="s">
        <v>54</v>
      </c>
      <c r="N44" s="335" t="s">
        <v>43</v>
      </c>
      <c r="O44" s="337" t="s">
        <v>16</v>
      </c>
      <c r="P44" s="338"/>
      <c r="Q44" s="337" t="s">
        <v>17</v>
      </c>
      <c r="R44" s="338"/>
      <c r="S44" s="335" t="s">
        <v>171</v>
      </c>
      <c r="T44" s="335" t="s">
        <v>50</v>
      </c>
      <c r="U44" s="335" t="s">
        <v>232</v>
      </c>
      <c r="V44" s="335" t="str">
        <f>M44</f>
        <v>ច្បាប់ឈឺ</v>
      </c>
      <c r="W44" s="335" t="s">
        <v>77</v>
      </c>
      <c r="X44" s="335" t="s">
        <v>18</v>
      </c>
      <c r="Y44" s="335" t="s">
        <v>139</v>
      </c>
      <c r="Z44" s="339" t="s">
        <v>140</v>
      </c>
      <c r="AA44" s="339" t="s">
        <v>141</v>
      </c>
      <c r="AB44" s="335" t="s">
        <v>30</v>
      </c>
      <c r="AC44" s="335" t="s">
        <v>83</v>
      </c>
      <c r="AD44" s="335" t="s">
        <v>78</v>
      </c>
      <c r="AE44" s="335" t="s">
        <v>48</v>
      </c>
      <c r="AF44" s="335" t="s">
        <v>59</v>
      </c>
      <c r="AG44" s="335" t="s">
        <v>231</v>
      </c>
      <c r="AH44" s="331" t="s">
        <v>198</v>
      </c>
      <c r="AI44" s="331" t="s">
        <v>248</v>
      </c>
      <c r="AJ44" s="331" t="s">
        <v>249</v>
      </c>
      <c r="AK44" s="335" t="s">
        <v>152</v>
      </c>
      <c r="AL44" s="335" t="s">
        <v>245</v>
      </c>
      <c r="AM44" s="335" t="s">
        <v>199</v>
      </c>
      <c r="AN44" s="335" t="s">
        <v>160</v>
      </c>
      <c r="AO44" s="335" t="s">
        <v>25</v>
      </c>
      <c r="AP44" s="335" t="s">
        <v>79</v>
      </c>
      <c r="AQ44" s="337" t="s">
        <v>130</v>
      </c>
      <c r="AR44" s="338"/>
    </row>
    <row r="45" spans="1:44" s="158" customFormat="1" ht="36.75" customHeight="1">
      <c r="A45" s="336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159" t="s">
        <v>41</v>
      </c>
      <c r="P45" s="159" t="s">
        <v>42</v>
      </c>
      <c r="Q45" s="159" t="s">
        <v>41</v>
      </c>
      <c r="R45" s="159" t="s">
        <v>42</v>
      </c>
      <c r="S45" s="336"/>
      <c r="T45" s="336"/>
      <c r="U45" s="336"/>
      <c r="V45" s="336"/>
      <c r="W45" s="336"/>
      <c r="X45" s="336"/>
      <c r="Y45" s="336"/>
      <c r="Z45" s="340"/>
      <c r="AA45" s="340"/>
      <c r="AB45" s="336"/>
      <c r="AC45" s="336"/>
      <c r="AD45" s="336"/>
      <c r="AE45" s="336"/>
      <c r="AF45" s="336"/>
      <c r="AG45" s="336"/>
      <c r="AH45" s="332"/>
      <c r="AI45" s="332"/>
      <c r="AJ45" s="332"/>
      <c r="AK45" s="336"/>
      <c r="AL45" s="336"/>
      <c r="AM45" s="336"/>
      <c r="AN45" s="336"/>
      <c r="AO45" s="336"/>
      <c r="AP45" s="336"/>
      <c r="AQ45" s="160" t="s">
        <v>128</v>
      </c>
      <c r="AR45" s="160" t="s">
        <v>129</v>
      </c>
    </row>
    <row r="46" spans="1:44" ht="23.25" customHeight="1">
      <c r="A46" s="80" t="e">
        <f>#REF!</f>
        <v>#REF!</v>
      </c>
      <c r="B46" s="161" t="e">
        <f>#REF!</f>
        <v>#REF!</v>
      </c>
      <c r="C46" s="161" t="e">
        <f>#REF!</f>
        <v>#REF!</v>
      </c>
      <c r="D46" s="162" t="e">
        <f>#REF!</f>
        <v>#REF!</v>
      </c>
      <c r="E46" s="163" t="e">
        <f>#REF!</f>
        <v>#REF!</v>
      </c>
      <c r="F46" s="163" t="e">
        <f>#REF!</f>
        <v>#REF!</v>
      </c>
      <c r="G46" s="161" t="e">
        <f>#REF!</f>
        <v>#REF!</v>
      </c>
      <c r="H46" s="161" t="e">
        <f>#REF!</f>
        <v>#REF!</v>
      </c>
      <c r="I46" s="161" t="e">
        <f>#REF!</f>
        <v>#REF!</v>
      </c>
      <c r="J46" s="161" t="e">
        <f>#REF!</f>
        <v>#REF!</v>
      </c>
      <c r="K46" s="161" t="e">
        <f>#REF!</f>
        <v>#REF!</v>
      </c>
      <c r="L46" s="161" t="e">
        <f>#REF!</f>
        <v>#REF!</v>
      </c>
      <c r="M46" s="161" t="e">
        <f>#REF!</f>
        <v>#REF!</v>
      </c>
      <c r="N46" s="161" t="e">
        <f>#REF!</f>
        <v>#REF!</v>
      </c>
      <c r="O46" s="164" t="e">
        <f>#REF!</f>
        <v>#REF!</v>
      </c>
      <c r="P46" s="164" t="e">
        <f>#REF!</f>
        <v>#REF!</v>
      </c>
      <c r="Q46" s="165" t="e">
        <f>#REF!</f>
        <v>#REF!</v>
      </c>
      <c r="R46" s="165" t="e">
        <f>#REF!</f>
        <v>#REF!</v>
      </c>
      <c r="S46" s="165" t="e">
        <f>#REF!</f>
        <v>#REF!</v>
      </c>
      <c r="T46" s="165" t="e">
        <f>#REF!</f>
        <v>#REF!</v>
      </c>
      <c r="U46" s="165" t="e">
        <f>#REF!</f>
        <v>#REF!</v>
      </c>
      <c r="V46" s="165" t="e">
        <f>#REF!</f>
        <v>#REF!</v>
      </c>
      <c r="W46" s="165" t="e">
        <f>#REF!</f>
        <v>#REF!</v>
      </c>
      <c r="X46" s="165" t="e">
        <f>#REF!</f>
        <v>#REF!</v>
      </c>
      <c r="Y46" s="165" t="e">
        <f>#REF!</f>
        <v>#REF!</v>
      </c>
      <c r="Z46" s="165"/>
      <c r="AA46" s="165"/>
      <c r="AB46" s="165" t="e">
        <f>#REF!</f>
        <v>#REF!</v>
      </c>
      <c r="AC46" s="165" t="e">
        <f>#REF!</f>
        <v>#REF!</v>
      </c>
      <c r="AD46" s="165" t="e">
        <f>#REF!</f>
        <v>#REF!</v>
      </c>
      <c r="AE46" s="166" t="e">
        <f>#REF!</f>
        <v>#REF!</v>
      </c>
      <c r="AF46" s="166" t="e">
        <f>#REF!</f>
        <v>#REF!</v>
      </c>
      <c r="AG46" s="166" t="e">
        <f>#REF!</f>
        <v>#REF!</v>
      </c>
      <c r="AH46" s="166" t="e">
        <f>#REF!</f>
        <v>#REF!</v>
      </c>
      <c r="AI46" s="166" t="e">
        <f>#REF!</f>
        <v>#REF!</v>
      </c>
      <c r="AJ46" s="166" t="e">
        <f>#REF!</f>
        <v>#REF!</v>
      </c>
      <c r="AK46" s="166" t="e">
        <f>#REF!</f>
        <v>#REF!</v>
      </c>
      <c r="AL46" s="166" t="e">
        <f>#REF!</f>
        <v>#REF!</v>
      </c>
      <c r="AM46" s="166" t="e">
        <f>#REF!</f>
        <v>#REF!</v>
      </c>
      <c r="AN46" s="165" t="e">
        <f>#REF!</f>
        <v>#REF!</v>
      </c>
      <c r="AO46" s="165" t="e">
        <f>#REF!</f>
        <v>#REF!</v>
      </c>
      <c r="AP46" s="165" t="e">
        <f>#REF!</f>
        <v>#REF!</v>
      </c>
      <c r="AQ46" s="161" t="e">
        <f>#REF!</f>
        <v>#REF!</v>
      </c>
      <c r="AR46" s="167" t="e">
        <f>#REF!</f>
        <v>#REF!</v>
      </c>
    </row>
    <row r="47" spans="1:44" s="158" customFormat="1" ht="23.25" customHeight="1">
      <c r="A47" s="335" t="s">
        <v>229</v>
      </c>
      <c r="B47" s="335" t="s">
        <v>14</v>
      </c>
      <c r="C47" s="335" t="s">
        <v>39</v>
      </c>
      <c r="D47" s="335" t="s">
        <v>23</v>
      </c>
      <c r="E47" s="335" t="s">
        <v>15</v>
      </c>
      <c r="F47" s="335" t="s">
        <v>7</v>
      </c>
      <c r="G47" s="335" t="s">
        <v>52</v>
      </c>
      <c r="H47" s="335" t="s">
        <v>8</v>
      </c>
      <c r="I47" s="335" t="s">
        <v>172</v>
      </c>
      <c r="J47" s="335" t="s">
        <v>170</v>
      </c>
      <c r="K47" s="335" t="s">
        <v>50</v>
      </c>
      <c r="L47" s="335" t="s">
        <v>232</v>
      </c>
      <c r="M47" s="335" t="s">
        <v>54</v>
      </c>
      <c r="N47" s="335" t="s">
        <v>43</v>
      </c>
      <c r="O47" s="337" t="s">
        <v>16</v>
      </c>
      <c r="P47" s="338"/>
      <c r="Q47" s="337" t="s">
        <v>17</v>
      </c>
      <c r="R47" s="338"/>
      <c r="S47" s="335" t="s">
        <v>171</v>
      </c>
      <c r="T47" s="335" t="s">
        <v>50</v>
      </c>
      <c r="U47" s="335" t="s">
        <v>232</v>
      </c>
      <c r="V47" s="335" t="str">
        <f>M47</f>
        <v>ច្បាប់ឈឺ</v>
      </c>
      <c r="W47" s="335" t="s">
        <v>77</v>
      </c>
      <c r="X47" s="335" t="s">
        <v>18</v>
      </c>
      <c r="Y47" s="335" t="s">
        <v>139</v>
      </c>
      <c r="Z47" s="339" t="s">
        <v>140</v>
      </c>
      <c r="AA47" s="339" t="s">
        <v>141</v>
      </c>
      <c r="AB47" s="335" t="s">
        <v>30</v>
      </c>
      <c r="AC47" s="335" t="s">
        <v>83</v>
      </c>
      <c r="AD47" s="335" t="s">
        <v>78</v>
      </c>
      <c r="AE47" s="335" t="s">
        <v>48</v>
      </c>
      <c r="AF47" s="335" t="s">
        <v>59</v>
      </c>
      <c r="AG47" s="335" t="s">
        <v>231</v>
      </c>
      <c r="AH47" s="331" t="s">
        <v>198</v>
      </c>
      <c r="AI47" s="331" t="s">
        <v>248</v>
      </c>
      <c r="AJ47" s="331" t="s">
        <v>249</v>
      </c>
      <c r="AK47" s="335" t="s">
        <v>152</v>
      </c>
      <c r="AL47" s="335" t="s">
        <v>245</v>
      </c>
      <c r="AM47" s="335" t="s">
        <v>199</v>
      </c>
      <c r="AN47" s="335" t="s">
        <v>160</v>
      </c>
      <c r="AO47" s="335" t="s">
        <v>25</v>
      </c>
      <c r="AP47" s="335" t="s">
        <v>79</v>
      </c>
      <c r="AQ47" s="337" t="s">
        <v>130</v>
      </c>
      <c r="AR47" s="338"/>
    </row>
    <row r="48" spans="1:44" s="158" customFormat="1" ht="36.75" customHeight="1">
      <c r="A48" s="336"/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159" t="s">
        <v>41</v>
      </c>
      <c r="P48" s="159" t="s">
        <v>42</v>
      </c>
      <c r="Q48" s="159" t="s">
        <v>41</v>
      </c>
      <c r="R48" s="159" t="s">
        <v>42</v>
      </c>
      <c r="S48" s="336"/>
      <c r="T48" s="336"/>
      <c r="U48" s="336"/>
      <c r="V48" s="336"/>
      <c r="W48" s="336"/>
      <c r="X48" s="336"/>
      <c r="Y48" s="336"/>
      <c r="Z48" s="340"/>
      <c r="AA48" s="340"/>
      <c r="AB48" s="336"/>
      <c r="AC48" s="336"/>
      <c r="AD48" s="336"/>
      <c r="AE48" s="336"/>
      <c r="AF48" s="336"/>
      <c r="AG48" s="336"/>
      <c r="AH48" s="332"/>
      <c r="AI48" s="332"/>
      <c r="AJ48" s="332"/>
      <c r="AK48" s="336"/>
      <c r="AL48" s="336"/>
      <c r="AM48" s="336"/>
      <c r="AN48" s="336"/>
      <c r="AO48" s="336"/>
      <c r="AP48" s="336"/>
      <c r="AQ48" s="160" t="s">
        <v>128</v>
      </c>
      <c r="AR48" s="160" t="s">
        <v>129</v>
      </c>
    </row>
    <row r="49" spans="1:44" ht="23.25" customHeight="1">
      <c r="A49" s="80" t="e">
        <f>#REF!</f>
        <v>#REF!</v>
      </c>
      <c r="B49" s="161" t="e">
        <f>#REF!</f>
        <v>#REF!</v>
      </c>
      <c r="C49" s="161" t="e">
        <f>#REF!</f>
        <v>#REF!</v>
      </c>
      <c r="D49" s="162" t="e">
        <f>#REF!</f>
        <v>#REF!</v>
      </c>
      <c r="E49" s="163" t="e">
        <f>#REF!</f>
        <v>#REF!</v>
      </c>
      <c r="F49" s="163" t="e">
        <f>#REF!</f>
        <v>#REF!</v>
      </c>
      <c r="G49" s="161" t="e">
        <f>#REF!</f>
        <v>#REF!</v>
      </c>
      <c r="H49" s="161" t="e">
        <f>#REF!</f>
        <v>#REF!</v>
      </c>
      <c r="I49" s="161" t="e">
        <f>#REF!</f>
        <v>#REF!</v>
      </c>
      <c r="J49" s="161" t="e">
        <f>#REF!</f>
        <v>#REF!</v>
      </c>
      <c r="K49" s="161" t="e">
        <f>#REF!</f>
        <v>#REF!</v>
      </c>
      <c r="L49" s="161" t="e">
        <f>#REF!</f>
        <v>#REF!</v>
      </c>
      <c r="M49" s="161" t="e">
        <f>#REF!</f>
        <v>#REF!</v>
      </c>
      <c r="N49" s="161" t="e">
        <f>#REF!</f>
        <v>#REF!</v>
      </c>
      <c r="O49" s="164" t="e">
        <f>#REF!</f>
        <v>#REF!</v>
      </c>
      <c r="P49" s="164" t="e">
        <f>#REF!</f>
        <v>#REF!</v>
      </c>
      <c r="Q49" s="165" t="e">
        <f>#REF!</f>
        <v>#REF!</v>
      </c>
      <c r="R49" s="165" t="e">
        <f>#REF!</f>
        <v>#REF!</v>
      </c>
      <c r="S49" s="165" t="e">
        <f>#REF!</f>
        <v>#REF!</v>
      </c>
      <c r="T49" s="165" t="e">
        <f>#REF!</f>
        <v>#REF!</v>
      </c>
      <c r="U49" s="165" t="e">
        <f>#REF!</f>
        <v>#REF!</v>
      </c>
      <c r="V49" s="165" t="e">
        <f>#REF!</f>
        <v>#REF!</v>
      </c>
      <c r="W49" s="165" t="e">
        <f>#REF!</f>
        <v>#REF!</v>
      </c>
      <c r="X49" s="165" t="e">
        <f>#REF!</f>
        <v>#REF!</v>
      </c>
      <c r="Y49" s="165" t="e">
        <f>#REF!</f>
        <v>#REF!</v>
      </c>
      <c r="Z49" s="165"/>
      <c r="AA49" s="165"/>
      <c r="AB49" s="165" t="e">
        <f>#REF!</f>
        <v>#REF!</v>
      </c>
      <c r="AC49" s="165" t="e">
        <f>#REF!</f>
        <v>#REF!</v>
      </c>
      <c r="AD49" s="165" t="e">
        <f>#REF!</f>
        <v>#REF!</v>
      </c>
      <c r="AE49" s="166" t="e">
        <f>#REF!</f>
        <v>#REF!</v>
      </c>
      <c r="AF49" s="166" t="e">
        <f>#REF!</f>
        <v>#REF!</v>
      </c>
      <c r="AG49" s="166" t="e">
        <f>#REF!</f>
        <v>#REF!</v>
      </c>
      <c r="AH49" s="166" t="e">
        <f>#REF!</f>
        <v>#REF!</v>
      </c>
      <c r="AI49" s="166" t="e">
        <f>#REF!</f>
        <v>#REF!</v>
      </c>
      <c r="AJ49" s="166" t="e">
        <f>#REF!</f>
        <v>#REF!</v>
      </c>
      <c r="AK49" s="166" t="e">
        <f>#REF!</f>
        <v>#REF!</v>
      </c>
      <c r="AL49" s="166" t="e">
        <f>#REF!</f>
        <v>#REF!</v>
      </c>
      <c r="AM49" s="166" t="e">
        <f>#REF!</f>
        <v>#REF!</v>
      </c>
      <c r="AN49" s="165" t="e">
        <f>#REF!</f>
        <v>#REF!</v>
      </c>
      <c r="AO49" s="165" t="e">
        <f>#REF!</f>
        <v>#REF!</v>
      </c>
      <c r="AP49" s="165" t="e">
        <f>#REF!</f>
        <v>#REF!</v>
      </c>
      <c r="AQ49" s="161" t="e">
        <f>#REF!</f>
        <v>#REF!</v>
      </c>
      <c r="AR49" s="167" t="e">
        <f>#REF!</f>
        <v>#REF!</v>
      </c>
    </row>
    <row r="50" spans="1:44" s="158" customFormat="1" ht="23.25" customHeight="1">
      <c r="A50" s="335" t="s">
        <v>229</v>
      </c>
      <c r="B50" s="335" t="s">
        <v>14</v>
      </c>
      <c r="C50" s="335" t="s">
        <v>39</v>
      </c>
      <c r="D50" s="335" t="s">
        <v>23</v>
      </c>
      <c r="E50" s="335" t="s">
        <v>15</v>
      </c>
      <c r="F50" s="335" t="s">
        <v>7</v>
      </c>
      <c r="G50" s="335" t="s">
        <v>52</v>
      </c>
      <c r="H50" s="335" t="s">
        <v>8</v>
      </c>
      <c r="I50" s="335" t="s">
        <v>172</v>
      </c>
      <c r="J50" s="335" t="s">
        <v>170</v>
      </c>
      <c r="K50" s="335" t="s">
        <v>50</v>
      </c>
      <c r="L50" s="335" t="s">
        <v>232</v>
      </c>
      <c r="M50" s="335" t="s">
        <v>54</v>
      </c>
      <c r="N50" s="335" t="s">
        <v>43</v>
      </c>
      <c r="O50" s="337" t="s">
        <v>16</v>
      </c>
      <c r="P50" s="338"/>
      <c r="Q50" s="337" t="s">
        <v>17</v>
      </c>
      <c r="R50" s="338"/>
      <c r="S50" s="335" t="s">
        <v>171</v>
      </c>
      <c r="T50" s="335" t="s">
        <v>50</v>
      </c>
      <c r="U50" s="335" t="s">
        <v>232</v>
      </c>
      <c r="V50" s="335" t="str">
        <f>M50</f>
        <v>ច្បាប់ឈឺ</v>
      </c>
      <c r="W50" s="335" t="s">
        <v>77</v>
      </c>
      <c r="X50" s="335" t="s">
        <v>18</v>
      </c>
      <c r="Y50" s="335" t="s">
        <v>139</v>
      </c>
      <c r="Z50" s="339" t="s">
        <v>140</v>
      </c>
      <c r="AA50" s="339" t="s">
        <v>141</v>
      </c>
      <c r="AB50" s="335" t="s">
        <v>30</v>
      </c>
      <c r="AC50" s="335" t="s">
        <v>83</v>
      </c>
      <c r="AD50" s="335" t="s">
        <v>78</v>
      </c>
      <c r="AE50" s="335" t="s">
        <v>48</v>
      </c>
      <c r="AF50" s="335" t="s">
        <v>59</v>
      </c>
      <c r="AG50" s="335" t="s">
        <v>231</v>
      </c>
      <c r="AH50" s="331" t="s">
        <v>198</v>
      </c>
      <c r="AI50" s="331" t="s">
        <v>248</v>
      </c>
      <c r="AJ50" s="331" t="s">
        <v>249</v>
      </c>
      <c r="AK50" s="335" t="s">
        <v>152</v>
      </c>
      <c r="AL50" s="335" t="s">
        <v>245</v>
      </c>
      <c r="AM50" s="335" t="s">
        <v>199</v>
      </c>
      <c r="AN50" s="335" t="s">
        <v>160</v>
      </c>
      <c r="AO50" s="335" t="s">
        <v>25</v>
      </c>
      <c r="AP50" s="335" t="s">
        <v>79</v>
      </c>
      <c r="AQ50" s="337" t="s">
        <v>130</v>
      </c>
      <c r="AR50" s="338"/>
    </row>
    <row r="51" spans="1:44" s="158" customFormat="1" ht="36.75" customHeight="1">
      <c r="A51" s="336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159" t="s">
        <v>41</v>
      </c>
      <c r="P51" s="159" t="s">
        <v>42</v>
      </c>
      <c r="Q51" s="159" t="s">
        <v>41</v>
      </c>
      <c r="R51" s="159" t="s">
        <v>42</v>
      </c>
      <c r="S51" s="336"/>
      <c r="T51" s="336"/>
      <c r="U51" s="336"/>
      <c r="V51" s="336"/>
      <c r="W51" s="336"/>
      <c r="X51" s="336"/>
      <c r="Y51" s="336"/>
      <c r="Z51" s="340"/>
      <c r="AA51" s="340"/>
      <c r="AB51" s="336"/>
      <c r="AC51" s="336"/>
      <c r="AD51" s="336"/>
      <c r="AE51" s="336"/>
      <c r="AF51" s="336"/>
      <c r="AG51" s="336"/>
      <c r="AH51" s="332"/>
      <c r="AI51" s="332"/>
      <c r="AJ51" s="332"/>
      <c r="AK51" s="336"/>
      <c r="AL51" s="336"/>
      <c r="AM51" s="336"/>
      <c r="AN51" s="336"/>
      <c r="AO51" s="336"/>
      <c r="AP51" s="336"/>
      <c r="AQ51" s="160" t="s">
        <v>128</v>
      </c>
      <c r="AR51" s="160" t="s">
        <v>129</v>
      </c>
    </row>
    <row r="52" spans="1:44" ht="23.25" customHeight="1">
      <c r="A52" s="80" t="e">
        <f>#REF!</f>
        <v>#REF!</v>
      </c>
      <c r="B52" s="161" t="e">
        <f>#REF!</f>
        <v>#REF!</v>
      </c>
      <c r="C52" s="161" t="e">
        <f>#REF!</f>
        <v>#REF!</v>
      </c>
      <c r="D52" s="162" t="e">
        <f>#REF!</f>
        <v>#REF!</v>
      </c>
      <c r="E52" s="163" t="e">
        <f>#REF!</f>
        <v>#REF!</v>
      </c>
      <c r="F52" s="163" t="e">
        <f>#REF!</f>
        <v>#REF!</v>
      </c>
      <c r="G52" s="161" t="e">
        <f>#REF!</f>
        <v>#REF!</v>
      </c>
      <c r="H52" s="161" t="e">
        <f>#REF!</f>
        <v>#REF!</v>
      </c>
      <c r="I52" s="161" t="e">
        <f>#REF!</f>
        <v>#REF!</v>
      </c>
      <c r="J52" s="161" t="e">
        <f>#REF!</f>
        <v>#REF!</v>
      </c>
      <c r="K52" s="161" t="e">
        <f>#REF!</f>
        <v>#REF!</v>
      </c>
      <c r="L52" s="161" t="e">
        <f>#REF!</f>
        <v>#REF!</v>
      </c>
      <c r="M52" s="161" t="e">
        <f>#REF!</f>
        <v>#REF!</v>
      </c>
      <c r="N52" s="161" t="e">
        <f>#REF!</f>
        <v>#REF!</v>
      </c>
      <c r="O52" s="164" t="e">
        <f>#REF!</f>
        <v>#REF!</v>
      </c>
      <c r="P52" s="164" t="e">
        <f>#REF!</f>
        <v>#REF!</v>
      </c>
      <c r="Q52" s="165" t="e">
        <f>#REF!</f>
        <v>#REF!</v>
      </c>
      <c r="R52" s="165" t="e">
        <f>#REF!</f>
        <v>#REF!</v>
      </c>
      <c r="S52" s="165" t="e">
        <f>#REF!</f>
        <v>#REF!</v>
      </c>
      <c r="T52" s="165" t="e">
        <f>#REF!</f>
        <v>#REF!</v>
      </c>
      <c r="U52" s="165" t="e">
        <f>#REF!</f>
        <v>#REF!</v>
      </c>
      <c r="V52" s="165" t="e">
        <f>#REF!</f>
        <v>#REF!</v>
      </c>
      <c r="W52" s="165" t="e">
        <f>#REF!</f>
        <v>#REF!</v>
      </c>
      <c r="X52" s="165" t="e">
        <f>#REF!</f>
        <v>#REF!</v>
      </c>
      <c r="Y52" s="165" t="e">
        <f>#REF!</f>
        <v>#REF!</v>
      </c>
      <c r="Z52" s="165"/>
      <c r="AA52" s="165"/>
      <c r="AB52" s="165" t="e">
        <f>#REF!</f>
        <v>#REF!</v>
      </c>
      <c r="AC52" s="165" t="e">
        <f>#REF!</f>
        <v>#REF!</v>
      </c>
      <c r="AD52" s="165" t="e">
        <f>#REF!</f>
        <v>#REF!</v>
      </c>
      <c r="AE52" s="166" t="e">
        <f>#REF!</f>
        <v>#REF!</v>
      </c>
      <c r="AF52" s="166" t="e">
        <f>#REF!</f>
        <v>#REF!</v>
      </c>
      <c r="AG52" s="166" t="e">
        <f>#REF!</f>
        <v>#REF!</v>
      </c>
      <c r="AH52" s="166" t="e">
        <f>#REF!</f>
        <v>#REF!</v>
      </c>
      <c r="AI52" s="166" t="e">
        <f>#REF!</f>
        <v>#REF!</v>
      </c>
      <c r="AJ52" s="166" t="e">
        <f>#REF!</f>
        <v>#REF!</v>
      </c>
      <c r="AK52" s="166" t="e">
        <f>#REF!</f>
        <v>#REF!</v>
      </c>
      <c r="AL52" s="166" t="e">
        <f>#REF!</f>
        <v>#REF!</v>
      </c>
      <c r="AM52" s="166" t="e">
        <f>#REF!</f>
        <v>#REF!</v>
      </c>
      <c r="AN52" s="165" t="e">
        <f>#REF!</f>
        <v>#REF!</v>
      </c>
      <c r="AO52" s="165" t="e">
        <f>#REF!</f>
        <v>#REF!</v>
      </c>
      <c r="AP52" s="165" t="e">
        <f>#REF!</f>
        <v>#REF!</v>
      </c>
      <c r="AQ52" s="161" t="e">
        <f>#REF!</f>
        <v>#REF!</v>
      </c>
      <c r="AR52" s="167" t="e">
        <f>#REF!</f>
        <v>#REF!</v>
      </c>
    </row>
    <row r="53" spans="1:44" s="158" customFormat="1" ht="23.25" customHeight="1">
      <c r="A53" s="335" t="s">
        <v>229</v>
      </c>
      <c r="B53" s="335" t="s">
        <v>14</v>
      </c>
      <c r="C53" s="335" t="s">
        <v>39</v>
      </c>
      <c r="D53" s="335" t="s">
        <v>23</v>
      </c>
      <c r="E53" s="335" t="s">
        <v>15</v>
      </c>
      <c r="F53" s="335" t="s">
        <v>7</v>
      </c>
      <c r="G53" s="335" t="s">
        <v>52</v>
      </c>
      <c r="H53" s="335" t="s">
        <v>8</v>
      </c>
      <c r="I53" s="335" t="s">
        <v>172</v>
      </c>
      <c r="J53" s="335" t="s">
        <v>170</v>
      </c>
      <c r="K53" s="335" t="s">
        <v>50</v>
      </c>
      <c r="L53" s="335" t="s">
        <v>232</v>
      </c>
      <c r="M53" s="335" t="s">
        <v>54</v>
      </c>
      <c r="N53" s="335" t="s">
        <v>43</v>
      </c>
      <c r="O53" s="337" t="s">
        <v>16</v>
      </c>
      <c r="P53" s="338"/>
      <c r="Q53" s="337" t="s">
        <v>17</v>
      </c>
      <c r="R53" s="338"/>
      <c r="S53" s="335" t="s">
        <v>171</v>
      </c>
      <c r="T53" s="335" t="s">
        <v>50</v>
      </c>
      <c r="U53" s="335" t="s">
        <v>232</v>
      </c>
      <c r="V53" s="335" t="str">
        <f>M53</f>
        <v>ច្បាប់ឈឺ</v>
      </c>
      <c r="W53" s="335" t="s">
        <v>77</v>
      </c>
      <c r="X53" s="335" t="s">
        <v>18</v>
      </c>
      <c r="Y53" s="335" t="s">
        <v>139</v>
      </c>
      <c r="Z53" s="339" t="s">
        <v>140</v>
      </c>
      <c r="AA53" s="339" t="s">
        <v>141</v>
      </c>
      <c r="AB53" s="335" t="s">
        <v>30</v>
      </c>
      <c r="AC53" s="335" t="s">
        <v>83</v>
      </c>
      <c r="AD53" s="335" t="s">
        <v>78</v>
      </c>
      <c r="AE53" s="335" t="s">
        <v>48</v>
      </c>
      <c r="AF53" s="335" t="s">
        <v>59</v>
      </c>
      <c r="AG53" s="335" t="s">
        <v>231</v>
      </c>
      <c r="AH53" s="331" t="s">
        <v>198</v>
      </c>
      <c r="AI53" s="331" t="s">
        <v>248</v>
      </c>
      <c r="AJ53" s="331" t="s">
        <v>249</v>
      </c>
      <c r="AK53" s="335" t="s">
        <v>152</v>
      </c>
      <c r="AL53" s="335" t="s">
        <v>245</v>
      </c>
      <c r="AM53" s="335" t="s">
        <v>199</v>
      </c>
      <c r="AN53" s="335" t="s">
        <v>160</v>
      </c>
      <c r="AO53" s="335" t="s">
        <v>25</v>
      </c>
      <c r="AP53" s="335" t="s">
        <v>79</v>
      </c>
      <c r="AQ53" s="337" t="s">
        <v>130</v>
      </c>
      <c r="AR53" s="338"/>
    </row>
    <row r="54" spans="1:44" s="158" customFormat="1" ht="36.75" customHeight="1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159" t="s">
        <v>41</v>
      </c>
      <c r="P54" s="159" t="s">
        <v>42</v>
      </c>
      <c r="Q54" s="159" t="s">
        <v>41</v>
      </c>
      <c r="R54" s="159" t="s">
        <v>42</v>
      </c>
      <c r="S54" s="336"/>
      <c r="T54" s="336"/>
      <c r="U54" s="336"/>
      <c r="V54" s="336"/>
      <c r="W54" s="336"/>
      <c r="X54" s="336"/>
      <c r="Y54" s="336"/>
      <c r="Z54" s="340"/>
      <c r="AA54" s="340"/>
      <c r="AB54" s="336"/>
      <c r="AC54" s="336"/>
      <c r="AD54" s="336"/>
      <c r="AE54" s="336"/>
      <c r="AF54" s="336"/>
      <c r="AG54" s="336"/>
      <c r="AH54" s="332"/>
      <c r="AI54" s="332"/>
      <c r="AJ54" s="332"/>
      <c r="AK54" s="336"/>
      <c r="AL54" s="336"/>
      <c r="AM54" s="336"/>
      <c r="AN54" s="336"/>
      <c r="AO54" s="336"/>
      <c r="AP54" s="336"/>
      <c r="AQ54" s="160" t="s">
        <v>128</v>
      </c>
      <c r="AR54" s="160" t="s">
        <v>129</v>
      </c>
    </row>
    <row r="55" spans="1:44" ht="23.25" customHeight="1">
      <c r="A55" s="80" t="e">
        <f>#REF!</f>
        <v>#REF!</v>
      </c>
      <c r="B55" s="161" t="e">
        <f>#REF!</f>
        <v>#REF!</v>
      </c>
      <c r="C55" s="161" t="e">
        <f>#REF!</f>
        <v>#REF!</v>
      </c>
      <c r="D55" s="162" t="e">
        <f>#REF!</f>
        <v>#REF!</v>
      </c>
      <c r="E55" s="163" t="e">
        <f>#REF!</f>
        <v>#REF!</v>
      </c>
      <c r="F55" s="163" t="e">
        <f>#REF!</f>
        <v>#REF!</v>
      </c>
      <c r="G55" s="161" t="e">
        <f>#REF!</f>
        <v>#REF!</v>
      </c>
      <c r="H55" s="161" t="e">
        <f>#REF!</f>
        <v>#REF!</v>
      </c>
      <c r="I55" s="161" t="e">
        <f>#REF!</f>
        <v>#REF!</v>
      </c>
      <c r="J55" s="161" t="e">
        <f>#REF!</f>
        <v>#REF!</v>
      </c>
      <c r="K55" s="161" t="e">
        <f>#REF!</f>
        <v>#REF!</v>
      </c>
      <c r="L55" s="161" t="e">
        <f>#REF!</f>
        <v>#REF!</v>
      </c>
      <c r="M55" s="161" t="e">
        <f>#REF!</f>
        <v>#REF!</v>
      </c>
      <c r="N55" s="161" t="e">
        <f>#REF!</f>
        <v>#REF!</v>
      </c>
      <c r="O55" s="164" t="e">
        <f>#REF!</f>
        <v>#REF!</v>
      </c>
      <c r="P55" s="164" t="e">
        <f>#REF!</f>
        <v>#REF!</v>
      </c>
      <c r="Q55" s="165" t="e">
        <f>#REF!</f>
        <v>#REF!</v>
      </c>
      <c r="R55" s="165" t="e">
        <f>#REF!</f>
        <v>#REF!</v>
      </c>
      <c r="S55" s="165" t="e">
        <f>#REF!</f>
        <v>#REF!</v>
      </c>
      <c r="T55" s="165" t="e">
        <f>#REF!</f>
        <v>#REF!</v>
      </c>
      <c r="U55" s="165" t="e">
        <f>#REF!</f>
        <v>#REF!</v>
      </c>
      <c r="V55" s="165" t="e">
        <f>#REF!</f>
        <v>#REF!</v>
      </c>
      <c r="W55" s="165" t="e">
        <f>#REF!</f>
        <v>#REF!</v>
      </c>
      <c r="X55" s="165" t="e">
        <f>#REF!</f>
        <v>#REF!</v>
      </c>
      <c r="Y55" s="165" t="e">
        <f>#REF!</f>
        <v>#REF!</v>
      </c>
      <c r="Z55" s="165"/>
      <c r="AA55" s="165"/>
      <c r="AB55" s="165" t="e">
        <f>#REF!</f>
        <v>#REF!</v>
      </c>
      <c r="AC55" s="165" t="e">
        <f>#REF!</f>
        <v>#REF!</v>
      </c>
      <c r="AD55" s="165" t="e">
        <f>#REF!</f>
        <v>#REF!</v>
      </c>
      <c r="AE55" s="166" t="e">
        <f>#REF!</f>
        <v>#REF!</v>
      </c>
      <c r="AF55" s="166" t="e">
        <f>#REF!</f>
        <v>#REF!</v>
      </c>
      <c r="AG55" s="166" t="e">
        <f>#REF!</f>
        <v>#REF!</v>
      </c>
      <c r="AH55" s="166" t="e">
        <f>#REF!</f>
        <v>#REF!</v>
      </c>
      <c r="AI55" s="166" t="e">
        <f>#REF!</f>
        <v>#REF!</v>
      </c>
      <c r="AJ55" s="166" t="e">
        <f>#REF!</f>
        <v>#REF!</v>
      </c>
      <c r="AK55" s="166" t="e">
        <f>#REF!</f>
        <v>#REF!</v>
      </c>
      <c r="AL55" s="166" t="e">
        <f>#REF!</f>
        <v>#REF!</v>
      </c>
      <c r="AM55" s="166" t="e">
        <f>#REF!</f>
        <v>#REF!</v>
      </c>
      <c r="AN55" s="165" t="e">
        <f>#REF!</f>
        <v>#REF!</v>
      </c>
      <c r="AO55" s="165" t="e">
        <f>#REF!</f>
        <v>#REF!</v>
      </c>
      <c r="AP55" s="165" t="e">
        <f>#REF!</f>
        <v>#REF!</v>
      </c>
      <c r="AQ55" s="161" t="e">
        <f>#REF!</f>
        <v>#REF!</v>
      </c>
      <c r="AR55" s="167" t="e">
        <f>#REF!</f>
        <v>#REF!</v>
      </c>
    </row>
    <row r="56" spans="1:44" s="158" customFormat="1" ht="23.25" customHeight="1">
      <c r="A56" s="335" t="s">
        <v>229</v>
      </c>
      <c r="B56" s="335" t="s">
        <v>14</v>
      </c>
      <c r="C56" s="335" t="s">
        <v>39</v>
      </c>
      <c r="D56" s="335" t="s">
        <v>23</v>
      </c>
      <c r="E56" s="335" t="s">
        <v>15</v>
      </c>
      <c r="F56" s="335" t="s">
        <v>7</v>
      </c>
      <c r="G56" s="335" t="s">
        <v>52</v>
      </c>
      <c r="H56" s="335" t="s">
        <v>8</v>
      </c>
      <c r="I56" s="335" t="s">
        <v>172</v>
      </c>
      <c r="J56" s="335" t="s">
        <v>170</v>
      </c>
      <c r="K56" s="335" t="s">
        <v>50</v>
      </c>
      <c r="L56" s="335" t="s">
        <v>232</v>
      </c>
      <c r="M56" s="335" t="s">
        <v>54</v>
      </c>
      <c r="N56" s="335" t="s">
        <v>43</v>
      </c>
      <c r="O56" s="337" t="s">
        <v>16</v>
      </c>
      <c r="P56" s="338"/>
      <c r="Q56" s="337" t="s">
        <v>17</v>
      </c>
      <c r="R56" s="338"/>
      <c r="S56" s="335" t="s">
        <v>171</v>
      </c>
      <c r="T56" s="335" t="s">
        <v>50</v>
      </c>
      <c r="U56" s="335" t="s">
        <v>232</v>
      </c>
      <c r="V56" s="335" t="str">
        <f>M56</f>
        <v>ច្បាប់ឈឺ</v>
      </c>
      <c r="W56" s="335" t="s">
        <v>77</v>
      </c>
      <c r="X56" s="335" t="s">
        <v>18</v>
      </c>
      <c r="Y56" s="335" t="s">
        <v>139</v>
      </c>
      <c r="Z56" s="339" t="s">
        <v>140</v>
      </c>
      <c r="AA56" s="339" t="s">
        <v>141</v>
      </c>
      <c r="AB56" s="335" t="s">
        <v>30</v>
      </c>
      <c r="AC56" s="335" t="s">
        <v>83</v>
      </c>
      <c r="AD56" s="335" t="s">
        <v>78</v>
      </c>
      <c r="AE56" s="335" t="s">
        <v>48</v>
      </c>
      <c r="AF56" s="335" t="s">
        <v>59</v>
      </c>
      <c r="AG56" s="335" t="s">
        <v>231</v>
      </c>
      <c r="AH56" s="331" t="s">
        <v>198</v>
      </c>
      <c r="AI56" s="331" t="s">
        <v>248</v>
      </c>
      <c r="AJ56" s="331" t="s">
        <v>249</v>
      </c>
      <c r="AK56" s="335" t="s">
        <v>152</v>
      </c>
      <c r="AL56" s="335" t="s">
        <v>245</v>
      </c>
      <c r="AM56" s="335" t="s">
        <v>199</v>
      </c>
      <c r="AN56" s="335" t="s">
        <v>160</v>
      </c>
      <c r="AO56" s="335" t="s">
        <v>25</v>
      </c>
      <c r="AP56" s="335" t="s">
        <v>79</v>
      </c>
      <c r="AQ56" s="337" t="s">
        <v>130</v>
      </c>
      <c r="AR56" s="338"/>
    </row>
    <row r="57" spans="1:44" s="158" customFormat="1" ht="36.75" customHeight="1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159" t="s">
        <v>41</v>
      </c>
      <c r="P57" s="159" t="s">
        <v>42</v>
      </c>
      <c r="Q57" s="159" t="s">
        <v>41</v>
      </c>
      <c r="R57" s="159" t="s">
        <v>42</v>
      </c>
      <c r="S57" s="336"/>
      <c r="T57" s="336"/>
      <c r="U57" s="336"/>
      <c r="V57" s="336"/>
      <c r="W57" s="336"/>
      <c r="X57" s="336"/>
      <c r="Y57" s="336"/>
      <c r="Z57" s="340"/>
      <c r="AA57" s="340"/>
      <c r="AB57" s="336"/>
      <c r="AC57" s="336"/>
      <c r="AD57" s="336"/>
      <c r="AE57" s="336"/>
      <c r="AF57" s="336"/>
      <c r="AG57" s="336"/>
      <c r="AH57" s="332"/>
      <c r="AI57" s="332"/>
      <c r="AJ57" s="332"/>
      <c r="AK57" s="336"/>
      <c r="AL57" s="336"/>
      <c r="AM57" s="336"/>
      <c r="AN57" s="336"/>
      <c r="AO57" s="336"/>
      <c r="AP57" s="336"/>
      <c r="AQ57" s="160" t="s">
        <v>128</v>
      </c>
      <c r="AR57" s="160" t="s">
        <v>129</v>
      </c>
    </row>
    <row r="58" spans="1:44" ht="23.25" customHeight="1">
      <c r="A58" s="80" t="e">
        <f>#REF!</f>
        <v>#REF!</v>
      </c>
      <c r="B58" s="161" t="e">
        <f>#REF!</f>
        <v>#REF!</v>
      </c>
      <c r="C58" s="161" t="e">
        <f>#REF!</f>
        <v>#REF!</v>
      </c>
      <c r="D58" s="162" t="e">
        <f>#REF!</f>
        <v>#REF!</v>
      </c>
      <c r="E58" s="163" t="e">
        <f>#REF!</f>
        <v>#REF!</v>
      </c>
      <c r="F58" s="163" t="e">
        <f>#REF!</f>
        <v>#REF!</v>
      </c>
      <c r="G58" s="161" t="e">
        <f>#REF!</f>
        <v>#REF!</v>
      </c>
      <c r="H58" s="161" t="e">
        <f>#REF!</f>
        <v>#REF!</v>
      </c>
      <c r="I58" s="161" t="e">
        <f>#REF!</f>
        <v>#REF!</v>
      </c>
      <c r="J58" s="161" t="e">
        <f>#REF!</f>
        <v>#REF!</v>
      </c>
      <c r="K58" s="161" t="e">
        <f>#REF!</f>
        <v>#REF!</v>
      </c>
      <c r="L58" s="161" t="e">
        <f>#REF!</f>
        <v>#REF!</v>
      </c>
      <c r="M58" s="161" t="e">
        <f>#REF!</f>
        <v>#REF!</v>
      </c>
      <c r="N58" s="161" t="e">
        <f>#REF!</f>
        <v>#REF!</v>
      </c>
      <c r="O58" s="164" t="e">
        <f>#REF!</f>
        <v>#REF!</v>
      </c>
      <c r="P58" s="164" t="e">
        <f>#REF!</f>
        <v>#REF!</v>
      </c>
      <c r="Q58" s="165" t="e">
        <f>#REF!</f>
        <v>#REF!</v>
      </c>
      <c r="R58" s="165" t="e">
        <f>#REF!</f>
        <v>#REF!</v>
      </c>
      <c r="S58" s="165" t="e">
        <f>#REF!</f>
        <v>#REF!</v>
      </c>
      <c r="T58" s="165" t="e">
        <f>#REF!</f>
        <v>#REF!</v>
      </c>
      <c r="U58" s="165" t="e">
        <f>#REF!</f>
        <v>#REF!</v>
      </c>
      <c r="V58" s="165" t="e">
        <f>#REF!</f>
        <v>#REF!</v>
      </c>
      <c r="W58" s="165" t="e">
        <f>#REF!</f>
        <v>#REF!</v>
      </c>
      <c r="X58" s="165" t="e">
        <f>#REF!</f>
        <v>#REF!</v>
      </c>
      <c r="Y58" s="165" t="e">
        <f>#REF!</f>
        <v>#REF!</v>
      </c>
      <c r="Z58" s="165"/>
      <c r="AA58" s="165"/>
      <c r="AB58" s="165" t="e">
        <f>#REF!</f>
        <v>#REF!</v>
      </c>
      <c r="AC58" s="165" t="e">
        <f>#REF!</f>
        <v>#REF!</v>
      </c>
      <c r="AD58" s="165" t="e">
        <f>#REF!</f>
        <v>#REF!</v>
      </c>
      <c r="AE58" s="166" t="e">
        <f>#REF!</f>
        <v>#REF!</v>
      </c>
      <c r="AF58" s="166" t="e">
        <f>#REF!</f>
        <v>#REF!</v>
      </c>
      <c r="AG58" s="166" t="e">
        <f>#REF!</f>
        <v>#REF!</v>
      </c>
      <c r="AH58" s="166" t="e">
        <f>#REF!</f>
        <v>#REF!</v>
      </c>
      <c r="AI58" s="166" t="e">
        <f>#REF!</f>
        <v>#REF!</v>
      </c>
      <c r="AJ58" s="166" t="e">
        <f>#REF!</f>
        <v>#REF!</v>
      </c>
      <c r="AK58" s="166" t="e">
        <f>#REF!</f>
        <v>#REF!</v>
      </c>
      <c r="AL58" s="166" t="e">
        <f>#REF!</f>
        <v>#REF!</v>
      </c>
      <c r="AM58" s="166" t="e">
        <f>#REF!</f>
        <v>#REF!</v>
      </c>
      <c r="AN58" s="165" t="e">
        <f>#REF!</f>
        <v>#REF!</v>
      </c>
      <c r="AO58" s="165" t="e">
        <f>#REF!</f>
        <v>#REF!</v>
      </c>
      <c r="AP58" s="165" t="e">
        <f>#REF!</f>
        <v>#REF!</v>
      </c>
      <c r="AQ58" s="161" t="e">
        <f>#REF!</f>
        <v>#REF!</v>
      </c>
      <c r="AR58" s="167" t="e">
        <f>#REF!</f>
        <v>#REF!</v>
      </c>
    </row>
    <row r="59" spans="1:44" s="158" customFormat="1" ht="23.25" customHeight="1">
      <c r="A59" s="335" t="s">
        <v>229</v>
      </c>
      <c r="B59" s="335" t="s">
        <v>14</v>
      </c>
      <c r="C59" s="335" t="s">
        <v>39</v>
      </c>
      <c r="D59" s="335" t="s">
        <v>23</v>
      </c>
      <c r="E59" s="335" t="s">
        <v>15</v>
      </c>
      <c r="F59" s="335" t="s">
        <v>7</v>
      </c>
      <c r="G59" s="335" t="s">
        <v>52</v>
      </c>
      <c r="H59" s="335" t="s">
        <v>8</v>
      </c>
      <c r="I59" s="335" t="s">
        <v>172</v>
      </c>
      <c r="J59" s="335" t="s">
        <v>170</v>
      </c>
      <c r="K59" s="335" t="s">
        <v>50</v>
      </c>
      <c r="L59" s="335" t="s">
        <v>232</v>
      </c>
      <c r="M59" s="335" t="s">
        <v>54</v>
      </c>
      <c r="N59" s="335" t="s">
        <v>43</v>
      </c>
      <c r="O59" s="337" t="s">
        <v>16</v>
      </c>
      <c r="P59" s="338"/>
      <c r="Q59" s="337" t="s">
        <v>17</v>
      </c>
      <c r="R59" s="338"/>
      <c r="S59" s="335" t="s">
        <v>171</v>
      </c>
      <c r="T59" s="335" t="s">
        <v>50</v>
      </c>
      <c r="U59" s="335" t="s">
        <v>232</v>
      </c>
      <c r="V59" s="335" t="str">
        <f>M59</f>
        <v>ច្បាប់ឈឺ</v>
      </c>
      <c r="W59" s="335" t="s">
        <v>77</v>
      </c>
      <c r="X59" s="335" t="s">
        <v>18</v>
      </c>
      <c r="Y59" s="335" t="s">
        <v>139</v>
      </c>
      <c r="Z59" s="339" t="s">
        <v>140</v>
      </c>
      <c r="AA59" s="339" t="s">
        <v>141</v>
      </c>
      <c r="AB59" s="335" t="s">
        <v>30</v>
      </c>
      <c r="AC59" s="335" t="s">
        <v>83</v>
      </c>
      <c r="AD59" s="335" t="s">
        <v>78</v>
      </c>
      <c r="AE59" s="335" t="s">
        <v>48</v>
      </c>
      <c r="AF59" s="335" t="s">
        <v>59</v>
      </c>
      <c r="AG59" s="335" t="s">
        <v>231</v>
      </c>
      <c r="AH59" s="331" t="s">
        <v>198</v>
      </c>
      <c r="AI59" s="331" t="s">
        <v>248</v>
      </c>
      <c r="AJ59" s="331" t="s">
        <v>249</v>
      </c>
      <c r="AK59" s="335" t="s">
        <v>152</v>
      </c>
      <c r="AL59" s="335" t="s">
        <v>245</v>
      </c>
      <c r="AM59" s="335" t="s">
        <v>199</v>
      </c>
      <c r="AN59" s="335" t="s">
        <v>160</v>
      </c>
      <c r="AO59" s="335" t="s">
        <v>25</v>
      </c>
      <c r="AP59" s="335" t="s">
        <v>79</v>
      </c>
      <c r="AQ59" s="337" t="s">
        <v>130</v>
      </c>
      <c r="AR59" s="338"/>
    </row>
    <row r="60" spans="1:44" s="158" customFormat="1" ht="36.75" customHeight="1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159" t="s">
        <v>41</v>
      </c>
      <c r="P60" s="159" t="s">
        <v>42</v>
      </c>
      <c r="Q60" s="159" t="s">
        <v>41</v>
      </c>
      <c r="R60" s="159" t="s">
        <v>42</v>
      </c>
      <c r="S60" s="336"/>
      <c r="T60" s="336"/>
      <c r="U60" s="336"/>
      <c r="V60" s="336"/>
      <c r="W60" s="336"/>
      <c r="X60" s="336"/>
      <c r="Y60" s="336"/>
      <c r="Z60" s="340"/>
      <c r="AA60" s="340"/>
      <c r="AB60" s="336"/>
      <c r="AC60" s="336"/>
      <c r="AD60" s="336"/>
      <c r="AE60" s="336"/>
      <c r="AF60" s="336"/>
      <c r="AG60" s="336"/>
      <c r="AH60" s="332"/>
      <c r="AI60" s="332"/>
      <c r="AJ60" s="332"/>
      <c r="AK60" s="336"/>
      <c r="AL60" s="336"/>
      <c r="AM60" s="336"/>
      <c r="AN60" s="336"/>
      <c r="AO60" s="336"/>
      <c r="AP60" s="336"/>
      <c r="AQ60" s="160" t="s">
        <v>128</v>
      </c>
      <c r="AR60" s="160" t="s">
        <v>129</v>
      </c>
    </row>
    <row r="61" spans="1:44" ht="23.25" customHeight="1">
      <c r="A61" s="80" t="e">
        <f>#REF!</f>
        <v>#REF!</v>
      </c>
      <c r="B61" s="161" t="e">
        <f>#REF!</f>
        <v>#REF!</v>
      </c>
      <c r="C61" s="161" t="e">
        <f>#REF!</f>
        <v>#REF!</v>
      </c>
      <c r="D61" s="162" t="e">
        <f>#REF!</f>
        <v>#REF!</v>
      </c>
      <c r="E61" s="163" t="e">
        <f>#REF!</f>
        <v>#REF!</v>
      </c>
      <c r="F61" s="163" t="e">
        <f>#REF!</f>
        <v>#REF!</v>
      </c>
      <c r="G61" s="161" t="e">
        <f>#REF!</f>
        <v>#REF!</v>
      </c>
      <c r="H61" s="161" t="e">
        <f>#REF!</f>
        <v>#REF!</v>
      </c>
      <c r="I61" s="161" t="e">
        <f>#REF!</f>
        <v>#REF!</v>
      </c>
      <c r="J61" s="161" t="e">
        <f>#REF!</f>
        <v>#REF!</v>
      </c>
      <c r="K61" s="161" t="e">
        <f>#REF!</f>
        <v>#REF!</v>
      </c>
      <c r="L61" s="161" t="e">
        <f>#REF!</f>
        <v>#REF!</v>
      </c>
      <c r="M61" s="161" t="e">
        <f>#REF!</f>
        <v>#REF!</v>
      </c>
      <c r="N61" s="161" t="e">
        <f>#REF!</f>
        <v>#REF!</v>
      </c>
      <c r="O61" s="164" t="e">
        <f>#REF!</f>
        <v>#REF!</v>
      </c>
      <c r="P61" s="164" t="e">
        <f>#REF!</f>
        <v>#REF!</v>
      </c>
      <c r="Q61" s="165" t="e">
        <f>#REF!</f>
        <v>#REF!</v>
      </c>
      <c r="R61" s="165" t="e">
        <f>#REF!</f>
        <v>#REF!</v>
      </c>
      <c r="S61" s="165" t="e">
        <f>#REF!</f>
        <v>#REF!</v>
      </c>
      <c r="T61" s="165" t="e">
        <f>#REF!</f>
        <v>#REF!</v>
      </c>
      <c r="U61" s="165" t="e">
        <f>#REF!</f>
        <v>#REF!</v>
      </c>
      <c r="V61" s="165" t="e">
        <f>#REF!</f>
        <v>#REF!</v>
      </c>
      <c r="W61" s="165" t="e">
        <f>#REF!</f>
        <v>#REF!</v>
      </c>
      <c r="X61" s="165" t="e">
        <f>#REF!</f>
        <v>#REF!</v>
      </c>
      <c r="Y61" s="165" t="e">
        <f>#REF!</f>
        <v>#REF!</v>
      </c>
      <c r="Z61" s="165"/>
      <c r="AA61" s="165"/>
      <c r="AB61" s="165" t="e">
        <f>#REF!</f>
        <v>#REF!</v>
      </c>
      <c r="AC61" s="165" t="e">
        <f>#REF!</f>
        <v>#REF!</v>
      </c>
      <c r="AD61" s="165" t="e">
        <f>#REF!</f>
        <v>#REF!</v>
      </c>
      <c r="AE61" s="166" t="e">
        <f>#REF!</f>
        <v>#REF!</v>
      </c>
      <c r="AF61" s="166" t="e">
        <f>#REF!</f>
        <v>#REF!</v>
      </c>
      <c r="AG61" s="166" t="e">
        <f>#REF!</f>
        <v>#REF!</v>
      </c>
      <c r="AH61" s="166" t="e">
        <f>#REF!</f>
        <v>#REF!</v>
      </c>
      <c r="AI61" s="166" t="e">
        <f>#REF!</f>
        <v>#REF!</v>
      </c>
      <c r="AJ61" s="166" t="e">
        <f>#REF!</f>
        <v>#REF!</v>
      </c>
      <c r="AK61" s="166" t="e">
        <f>#REF!</f>
        <v>#REF!</v>
      </c>
      <c r="AL61" s="166" t="e">
        <f>#REF!</f>
        <v>#REF!</v>
      </c>
      <c r="AM61" s="166" t="e">
        <f>#REF!</f>
        <v>#REF!</v>
      </c>
      <c r="AN61" s="165" t="e">
        <f>#REF!</f>
        <v>#REF!</v>
      </c>
      <c r="AO61" s="165" t="e">
        <f>#REF!</f>
        <v>#REF!</v>
      </c>
      <c r="AP61" s="165" t="e">
        <f>#REF!</f>
        <v>#REF!</v>
      </c>
      <c r="AQ61" s="161" t="e">
        <f>#REF!</f>
        <v>#REF!</v>
      </c>
      <c r="AR61" s="167" t="e">
        <f>#REF!</f>
        <v>#REF!</v>
      </c>
    </row>
    <row r="62" spans="1:44" s="158" customFormat="1" ht="23.25" customHeight="1">
      <c r="A62" s="335" t="s">
        <v>229</v>
      </c>
      <c r="B62" s="335" t="s">
        <v>14</v>
      </c>
      <c r="C62" s="335" t="s">
        <v>39</v>
      </c>
      <c r="D62" s="335" t="s">
        <v>23</v>
      </c>
      <c r="E62" s="335" t="s">
        <v>15</v>
      </c>
      <c r="F62" s="335" t="s">
        <v>7</v>
      </c>
      <c r="G62" s="335" t="s">
        <v>52</v>
      </c>
      <c r="H62" s="335" t="s">
        <v>8</v>
      </c>
      <c r="I62" s="335" t="s">
        <v>172</v>
      </c>
      <c r="J62" s="335" t="s">
        <v>170</v>
      </c>
      <c r="K62" s="335" t="s">
        <v>50</v>
      </c>
      <c r="L62" s="335" t="s">
        <v>232</v>
      </c>
      <c r="M62" s="335" t="s">
        <v>54</v>
      </c>
      <c r="N62" s="335" t="s">
        <v>43</v>
      </c>
      <c r="O62" s="337" t="s">
        <v>16</v>
      </c>
      <c r="P62" s="338"/>
      <c r="Q62" s="337" t="s">
        <v>17</v>
      </c>
      <c r="R62" s="338"/>
      <c r="S62" s="335" t="s">
        <v>171</v>
      </c>
      <c r="T62" s="335" t="s">
        <v>50</v>
      </c>
      <c r="U62" s="335" t="s">
        <v>232</v>
      </c>
      <c r="V62" s="335" t="str">
        <f>M62</f>
        <v>ច្បាប់ឈឺ</v>
      </c>
      <c r="W62" s="335" t="s">
        <v>77</v>
      </c>
      <c r="X62" s="335" t="s">
        <v>18</v>
      </c>
      <c r="Y62" s="335" t="s">
        <v>139</v>
      </c>
      <c r="Z62" s="339" t="s">
        <v>140</v>
      </c>
      <c r="AA62" s="339" t="s">
        <v>141</v>
      </c>
      <c r="AB62" s="335" t="s">
        <v>30</v>
      </c>
      <c r="AC62" s="335" t="s">
        <v>83</v>
      </c>
      <c r="AD62" s="335" t="s">
        <v>78</v>
      </c>
      <c r="AE62" s="335" t="s">
        <v>48</v>
      </c>
      <c r="AF62" s="335" t="s">
        <v>59</v>
      </c>
      <c r="AG62" s="335" t="s">
        <v>231</v>
      </c>
      <c r="AH62" s="331" t="s">
        <v>198</v>
      </c>
      <c r="AI62" s="331" t="s">
        <v>248</v>
      </c>
      <c r="AJ62" s="331" t="s">
        <v>249</v>
      </c>
      <c r="AK62" s="335" t="s">
        <v>152</v>
      </c>
      <c r="AL62" s="335" t="s">
        <v>245</v>
      </c>
      <c r="AM62" s="335" t="s">
        <v>199</v>
      </c>
      <c r="AN62" s="335" t="s">
        <v>160</v>
      </c>
      <c r="AO62" s="335" t="s">
        <v>25</v>
      </c>
      <c r="AP62" s="335" t="s">
        <v>79</v>
      </c>
      <c r="AQ62" s="337" t="s">
        <v>130</v>
      </c>
      <c r="AR62" s="338"/>
    </row>
    <row r="63" spans="1:44" s="158" customFormat="1" ht="36.75" customHeight="1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159" t="s">
        <v>41</v>
      </c>
      <c r="P63" s="159" t="s">
        <v>42</v>
      </c>
      <c r="Q63" s="159" t="s">
        <v>41</v>
      </c>
      <c r="R63" s="159" t="s">
        <v>42</v>
      </c>
      <c r="S63" s="336"/>
      <c r="T63" s="336"/>
      <c r="U63" s="336"/>
      <c r="V63" s="336"/>
      <c r="W63" s="336"/>
      <c r="X63" s="336"/>
      <c r="Y63" s="336"/>
      <c r="Z63" s="340"/>
      <c r="AA63" s="340"/>
      <c r="AB63" s="336"/>
      <c r="AC63" s="336"/>
      <c r="AD63" s="336"/>
      <c r="AE63" s="336"/>
      <c r="AF63" s="336"/>
      <c r="AG63" s="336"/>
      <c r="AH63" s="332"/>
      <c r="AI63" s="332"/>
      <c r="AJ63" s="332"/>
      <c r="AK63" s="336"/>
      <c r="AL63" s="336"/>
      <c r="AM63" s="336"/>
      <c r="AN63" s="336"/>
      <c r="AO63" s="336"/>
      <c r="AP63" s="336"/>
      <c r="AQ63" s="160" t="s">
        <v>128</v>
      </c>
      <c r="AR63" s="160" t="s">
        <v>129</v>
      </c>
    </row>
    <row r="64" spans="1:44" ht="23.25" customHeight="1">
      <c r="A64" s="80" t="e">
        <f>#REF!</f>
        <v>#REF!</v>
      </c>
      <c r="B64" s="161" t="e">
        <f>#REF!</f>
        <v>#REF!</v>
      </c>
      <c r="C64" s="161" t="e">
        <f>#REF!</f>
        <v>#REF!</v>
      </c>
      <c r="D64" s="162" t="e">
        <f>#REF!</f>
        <v>#REF!</v>
      </c>
      <c r="E64" s="163" t="e">
        <f>#REF!</f>
        <v>#REF!</v>
      </c>
      <c r="F64" s="163" t="e">
        <f>#REF!</f>
        <v>#REF!</v>
      </c>
      <c r="G64" s="161" t="e">
        <f>#REF!</f>
        <v>#REF!</v>
      </c>
      <c r="H64" s="161" t="e">
        <f>#REF!</f>
        <v>#REF!</v>
      </c>
      <c r="I64" s="161" t="e">
        <f>#REF!</f>
        <v>#REF!</v>
      </c>
      <c r="J64" s="161" t="e">
        <f>#REF!</f>
        <v>#REF!</v>
      </c>
      <c r="K64" s="161" t="e">
        <f>#REF!</f>
        <v>#REF!</v>
      </c>
      <c r="L64" s="161" t="e">
        <f>#REF!</f>
        <v>#REF!</v>
      </c>
      <c r="M64" s="161" t="e">
        <f>#REF!</f>
        <v>#REF!</v>
      </c>
      <c r="N64" s="161" t="e">
        <f>#REF!</f>
        <v>#REF!</v>
      </c>
      <c r="O64" s="164" t="e">
        <f>#REF!</f>
        <v>#REF!</v>
      </c>
      <c r="P64" s="164" t="e">
        <f>#REF!</f>
        <v>#REF!</v>
      </c>
      <c r="Q64" s="165" t="e">
        <f>#REF!</f>
        <v>#REF!</v>
      </c>
      <c r="R64" s="165" t="e">
        <f>#REF!</f>
        <v>#REF!</v>
      </c>
      <c r="S64" s="165" t="e">
        <f>#REF!</f>
        <v>#REF!</v>
      </c>
      <c r="T64" s="165" t="e">
        <f>#REF!</f>
        <v>#REF!</v>
      </c>
      <c r="U64" s="165" t="e">
        <f>#REF!</f>
        <v>#REF!</v>
      </c>
      <c r="V64" s="165" t="e">
        <f>#REF!</f>
        <v>#REF!</v>
      </c>
      <c r="W64" s="165" t="e">
        <f>#REF!</f>
        <v>#REF!</v>
      </c>
      <c r="X64" s="165" t="e">
        <f>#REF!</f>
        <v>#REF!</v>
      </c>
      <c r="Y64" s="165" t="e">
        <f>#REF!</f>
        <v>#REF!</v>
      </c>
      <c r="Z64" s="165"/>
      <c r="AA64" s="165"/>
      <c r="AB64" s="165" t="e">
        <f>#REF!</f>
        <v>#REF!</v>
      </c>
      <c r="AC64" s="165" t="e">
        <f>#REF!</f>
        <v>#REF!</v>
      </c>
      <c r="AD64" s="165" t="e">
        <f>#REF!</f>
        <v>#REF!</v>
      </c>
      <c r="AE64" s="166" t="e">
        <f>#REF!</f>
        <v>#REF!</v>
      </c>
      <c r="AF64" s="166" t="e">
        <f>#REF!</f>
        <v>#REF!</v>
      </c>
      <c r="AG64" s="166" t="e">
        <f>#REF!</f>
        <v>#REF!</v>
      </c>
      <c r="AH64" s="166" t="e">
        <f>#REF!</f>
        <v>#REF!</v>
      </c>
      <c r="AI64" s="166" t="e">
        <f>#REF!</f>
        <v>#REF!</v>
      </c>
      <c r="AJ64" s="166" t="e">
        <f>#REF!</f>
        <v>#REF!</v>
      </c>
      <c r="AK64" s="166" t="e">
        <f>#REF!</f>
        <v>#REF!</v>
      </c>
      <c r="AL64" s="166" t="e">
        <f>#REF!</f>
        <v>#REF!</v>
      </c>
      <c r="AM64" s="166" t="e">
        <f>#REF!</f>
        <v>#REF!</v>
      </c>
      <c r="AN64" s="165" t="e">
        <f>#REF!</f>
        <v>#REF!</v>
      </c>
      <c r="AO64" s="165" t="e">
        <f>#REF!</f>
        <v>#REF!</v>
      </c>
      <c r="AP64" s="165" t="e">
        <f>#REF!</f>
        <v>#REF!</v>
      </c>
      <c r="AQ64" s="161" t="e">
        <f>#REF!</f>
        <v>#REF!</v>
      </c>
      <c r="AR64" s="167" t="e">
        <f>#REF!</f>
        <v>#REF!</v>
      </c>
    </row>
    <row r="65" spans="1:44" s="158" customFormat="1" ht="23.25" customHeight="1">
      <c r="A65" s="335" t="s">
        <v>229</v>
      </c>
      <c r="B65" s="335" t="s">
        <v>14</v>
      </c>
      <c r="C65" s="335" t="s">
        <v>39</v>
      </c>
      <c r="D65" s="335" t="s">
        <v>23</v>
      </c>
      <c r="E65" s="335" t="s">
        <v>15</v>
      </c>
      <c r="F65" s="335" t="s">
        <v>7</v>
      </c>
      <c r="G65" s="335" t="s">
        <v>52</v>
      </c>
      <c r="H65" s="335" t="s">
        <v>8</v>
      </c>
      <c r="I65" s="335" t="s">
        <v>172</v>
      </c>
      <c r="J65" s="335" t="s">
        <v>170</v>
      </c>
      <c r="K65" s="335" t="s">
        <v>50</v>
      </c>
      <c r="L65" s="335" t="s">
        <v>232</v>
      </c>
      <c r="M65" s="335" t="s">
        <v>54</v>
      </c>
      <c r="N65" s="335" t="s">
        <v>43</v>
      </c>
      <c r="O65" s="337" t="s">
        <v>16</v>
      </c>
      <c r="P65" s="338"/>
      <c r="Q65" s="337" t="s">
        <v>17</v>
      </c>
      <c r="R65" s="338"/>
      <c r="S65" s="335" t="s">
        <v>171</v>
      </c>
      <c r="T65" s="335" t="s">
        <v>50</v>
      </c>
      <c r="U65" s="335" t="s">
        <v>232</v>
      </c>
      <c r="V65" s="335" t="str">
        <f>M65</f>
        <v>ច្បាប់ឈឺ</v>
      </c>
      <c r="W65" s="335" t="s">
        <v>77</v>
      </c>
      <c r="X65" s="335" t="s">
        <v>18</v>
      </c>
      <c r="Y65" s="335" t="s">
        <v>139</v>
      </c>
      <c r="Z65" s="339" t="s">
        <v>140</v>
      </c>
      <c r="AA65" s="339" t="s">
        <v>141</v>
      </c>
      <c r="AB65" s="335" t="s">
        <v>30</v>
      </c>
      <c r="AC65" s="335" t="s">
        <v>83</v>
      </c>
      <c r="AD65" s="335" t="s">
        <v>78</v>
      </c>
      <c r="AE65" s="335" t="s">
        <v>48</v>
      </c>
      <c r="AF65" s="335" t="s">
        <v>59</v>
      </c>
      <c r="AG65" s="335" t="s">
        <v>231</v>
      </c>
      <c r="AH65" s="331" t="s">
        <v>198</v>
      </c>
      <c r="AI65" s="331" t="s">
        <v>248</v>
      </c>
      <c r="AJ65" s="331" t="s">
        <v>249</v>
      </c>
      <c r="AK65" s="335" t="s">
        <v>152</v>
      </c>
      <c r="AL65" s="335" t="s">
        <v>245</v>
      </c>
      <c r="AM65" s="335" t="s">
        <v>199</v>
      </c>
      <c r="AN65" s="335" t="s">
        <v>160</v>
      </c>
      <c r="AO65" s="335" t="s">
        <v>25</v>
      </c>
      <c r="AP65" s="335" t="s">
        <v>79</v>
      </c>
      <c r="AQ65" s="337" t="s">
        <v>130</v>
      </c>
      <c r="AR65" s="338"/>
    </row>
    <row r="66" spans="1:44" s="158" customFormat="1" ht="36.75" customHeight="1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159" t="s">
        <v>41</v>
      </c>
      <c r="P66" s="159" t="s">
        <v>42</v>
      </c>
      <c r="Q66" s="159" t="s">
        <v>41</v>
      </c>
      <c r="R66" s="159" t="s">
        <v>42</v>
      </c>
      <c r="S66" s="336"/>
      <c r="T66" s="336"/>
      <c r="U66" s="336"/>
      <c r="V66" s="336"/>
      <c r="W66" s="336"/>
      <c r="X66" s="336"/>
      <c r="Y66" s="336"/>
      <c r="Z66" s="340"/>
      <c r="AA66" s="340"/>
      <c r="AB66" s="336"/>
      <c r="AC66" s="336"/>
      <c r="AD66" s="336"/>
      <c r="AE66" s="336"/>
      <c r="AF66" s="336"/>
      <c r="AG66" s="336"/>
      <c r="AH66" s="332"/>
      <c r="AI66" s="332"/>
      <c r="AJ66" s="332"/>
      <c r="AK66" s="336"/>
      <c r="AL66" s="336"/>
      <c r="AM66" s="336"/>
      <c r="AN66" s="336"/>
      <c r="AO66" s="336"/>
      <c r="AP66" s="336"/>
      <c r="AQ66" s="160" t="s">
        <v>128</v>
      </c>
      <c r="AR66" s="160" t="s">
        <v>129</v>
      </c>
    </row>
    <row r="67" spans="1:44" ht="23.25" customHeight="1">
      <c r="A67" s="80" t="e">
        <f>#REF!</f>
        <v>#REF!</v>
      </c>
      <c r="B67" s="161" t="e">
        <f>#REF!</f>
        <v>#REF!</v>
      </c>
      <c r="C67" s="161" t="e">
        <f>#REF!</f>
        <v>#REF!</v>
      </c>
      <c r="D67" s="162" t="e">
        <f>#REF!</f>
        <v>#REF!</v>
      </c>
      <c r="E67" s="163" t="e">
        <f>#REF!</f>
        <v>#REF!</v>
      </c>
      <c r="F67" s="163" t="e">
        <f>#REF!</f>
        <v>#REF!</v>
      </c>
      <c r="G67" s="161" t="e">
        <f>#REF!</f>
        <v>#REF!</v>
      </c>
      <c r="H67" s="161" t="e">
        <f>#REF!</f>
        <v>#REF!</v>
      </c>
      <c r="I67" s="161" t="e">
        <f>#REF!</f>
        <v>#REF!</v>
      </c>
      <c r="J67" s="161" t="e">
        <f>#REF!</f>
        <v>#REF!</v>
      </c>
      <c r="K67" s="161" t="e">
        <f>#REF!</f>
        <v>#REF!</v>
      </c>
      <c r="L67" s="161" t="e">
        <f>#REF!</f>
        <v>#REF!</v>
      </c>
      <c r="M67" s="161" t="e">
        <f>#REF!</f>
        <v>#REF!</v>
      </c>
      <c r="N67" s="161" t="e">
        <f>#REF!</f>
        <v>#REF!</v>
      </c>
      <c r="O67" s="164" t="e">
        <f>#REF!</f>
        <v>#REF!</v>
      </c>
      <c r="P67" s="164" t="e">
        <f>#REF!</f>
        <v>#REF!</v>
      </c>
      <c r="Q67" s="165" t="e">
        <f>#REF!</f>
        <v>#REF!</v>
      </c>
      <c r="R67" s="165" t="e">
        <f>#REF!</f>
        <v>#REF!</v>
      </c>
      <c r="S67" s="165" t="e">
        <f>#REF!</f>
        <v>#REF!</v>
      </c>
      <c r="T67" s="165" t="e">
        <f>#REF!</f>
        <v>#REF!</v>
      </c>
      <c r="U67" s="165" t="e">
        <f>#REF!</f>
        <v>#REF!</v>
      </c>
      <c r="V67" s="165" t="e">
        <f>#REF!</f>
        <v>#REF!</v>
      </c>
      <c r="W67" s="165" t="e">
        <f>#REF!</f>
        <v>#REF!</v>
      </c>
      <c r="X67" s="165" t="e">
        <f>#REF!</f>
        <v>#REF!</v>
      </c>
      <c r="Y67" s="165" t="e">
        <f>#REF!</f>
        <v>#REF!</v>
      </c>
      <c r="Z67" s="165"/>
      <c r="AA67" s="165"/>
      <c r="AB67" s="165" t="e">
        <f>#REF!</f>
        <v>#REF!</v>
      </c>
      <c r="AC67" s="165" t="e">
        <f>#REF!</f>
        <v>#REF!</v>
      </c>
      <c r="AD67" s="165" t="e">
        <f>#REF!</f>
        <v>#REF!</v>
      </c>
      <c r="AE67" s="166" t="e">
        <f>#REF!</f>
        <v>#REF!</v>
      </c>
      <c r="AF67" s="166" t="e">
        <f>#REF!</f>
        <v>#REF!</v>
      </c>
      <c r="AG67" s="166" t="e">
        <f>#REF!</f>
        <v>#REF!</v>
      </c>
      <c r="AH67" s="166" t="e">
        <f>#REF!</f>
        <v>#REF!</v>
      </c>
      <c r="AI67" s="166" t="e">
        <f>#REF!</f>
        <v>#REF!</v>
      </c>
      <c r="AJ67" s="166" t="e">
        <f>#REF!</f>
        <v>#REF!</v>
      </c>
      <c r="AK67" s="166" t="e">
        <f>#REF!</f>
        <v>#REF!</v>
      </c>
      <c r="AL67" s="166" t="e">
        <f>#REF!</f>
        <v>#REF!</v>
      </c>
      <c r="AM67" s="166" t="e">
        <f>#REF!</f>
        <v>#REF!</v>
      </c>
      <c r="AN67" s="165" t="e">
        <f>#REF!</f>
        <v>#REF!</v>
      </c>
      <c r="AO67" s="165" t="e">
        <f>#REF!</f>
        <v>#REF!</v>
      </c>
      <c r="AP67" s="165" t="e">
        <f>#REF!</f>
        <v>#REF!</v>
      </c>
      <c r="AQ67" s="161" t="e">
        <f>#REF!</f>
        <v>#REF!</v>
      </c>
      <c r="AR67" s="167" t="e">
        <f>#REF!</f>
        <v>#REF!</v>
      </c>
    </row>
  </sheetData>
  <mergeCells count="903">
    <mergeCell ref="AN11:AN12"/>
    <mergeCell ref="AO11:AO12"/>
    <mergeCell ref="AN32:AN33"/>
    <mergeCell ref="AO32:AO33"/>
    <mergeCell ref="AN59:AN60"/>
    <mergeCell ref="AO59:AO6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59:J60"/>
    <mergeCell ref="K59:K60"/>
    <mergeCell ref="M59:M60"/>
    <mergeCell ref="N59:N60"/>
    <mergeCell ref="AH56:AH57"/>
    <mergeCell ref="AI56:AI57"/>
    <mergeCell ref="AJ56:AJ57"/>
    <mergeCell ref="AK56:AK57"/>
    <mergeCell ref="AL56:AL57"/>
    <mergeCell ref="S2:S3"/>
    <mergeCell ref="T2:T3"/>
    <mergeCell ref="V2:V3"/>
    <mergeCell ref="AP5:AP6"/>
    <mergeCell ref="AQ5:AR5"/>
    <mergeCell ref="AL2:AL3"/>
    <mergeCell ref="AK2:AK3"/>
    <mergeCell ref="AM2:AM3"/>
    <mergeCell ref="AL5:AL6"/>
    <mergeCell ref="AM5:AM6"/>
    <mergeCell ref="AN5:AN6"/>
    <mergeCell ref="AO5:AO6"/>
    <mergeCell ref="AJ5:AJ6"/>
    <mergeCell ref="AK5:AK6"/>
    <mergeCell ref="K65:K66"/>
    <mergeCell ref="M65:M66"/>
    <mergeCell ref="N65:N66"/>
    <mergeCell ref="O65:P65"/>
    <mergeCell ref="Q65:R65"/>
    <mergeCell ref="AP65:AP66"/>
    <mergeCell ref="AQ65:AR65"/>
    <mergeCell ref="AI65:AI66"/>
    <mergeCell ref="AJ65:AJ66"/>
    <mergeCell ref="AK65:AK66"/>
    <mergeCell ref="AL65:AL66"/>
    <mergeCell ref="AM65:AM66"/>
    <mergeCell ref="N62:N63"/>
    <mergeCell ref="O62:P62"/>
    <mergeCell ref="AD65:AD66"/>
    <mergeCell ref="AE65:AE66"/>
    <mergeCell ref="AF65:AF66"/>
    <mergeCell ref="AG65:AG66"/>
    <mergeCell ref="AH65:AH66"/>
    <mergeCell ref="Y65:Y66"/>
    <mergeCell ref="Z65:Z66"/>
    <mergeCell ref="AA65:AA66"/>
    <mergeCell ref="AB65:AB66"/>
    <mergeCell ref="AC65:AC66"/>
    <mergeCell ref="S65:S66"/>
    <mergeCell ref="T65:T66"/>
    <mergeCell ref="V65:V66"/>
    <mergeCell ref="W65:W66"/>
    <mergeCell ref="X65:X66"/>
    <mergeCell ref="AA62:AA63"/>
    <mergeCell ref="AB62:AB63"/>
    <mergeCell ref="AC62:AC63"/>
    <mergeCell ref="AD62:AD63"/>
    <mergeCell ref="AE62:AE63"/>
    <mergeCell ref="V62:V63"/>
    <mergeCell ref="W62:W63"/>
    <mergeCell ref="X62:X63"/>
    <mergeCell ref="Y62:Y63"/>
    <mergeCell ref="Z62:Z63"/>
    <mergeCell ref="AK62:AK63"/>
    <mergeCell ref="AL62:AL63"/>
    <mergeCell ref="AM62:AM63"/>
    <mergeCell ref="AP62:AP63"/>
    <mergeCell ref="AQ62:AR62"/>
    <mergeCell ref="AF62:AF63"/>
    <mergeCell ref="AG62:AG63"/>
    <mergeCell ref="AH62:AH63"/>
    <mergeCell ref="AI62:AI63"/>
    <mergeCell ref="AJ62:AJ63"/>
    <mergeCell ref="F65:F66"/>
    <mergeCell ref="G65:G66"/>
    <mergeCell ref="H65:H66"/>
    <mergeCell ref="I65:I66"/>
    <mergeCell ref="J65:J66"/>
    <mergeCell ref="A65:A66"/>
    <mergeCell ref="B65:B66"/>
    <mergeCell ref="C65:C66"/>
    <mergeCell ref="D65:D66"/>
    <mergeCell ref="E65:E66"/>
    <mergeCell ref="Q62:R62"/>
    <mergeCell ref="S62:S63"/>
    <mergeCell ref="T62:T63"/>
    <mergeCell ref="AL59:AL60"/>
    <mergeCell ref="AM59:AM60"/>
    <mergeCell ref="AP59:AP60"/>
    <mergeCell ref="AQ59:AR59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M62:M63"/>
    <mergeCell ref="AG59:AG60"/>
    <mergeCell ref="AH59:AH60"/>
    <mergeCell ref="AI59:AI60"/>
    <mergeCell ref="AJ59:AJ60"/>
    <mergeCell ref="AK59:AK60"/>
    <mergeCell ref="AF56:AF57"/>
    <mergeCell ref="AB59:AB60"/>
    <mergeCell ref="AC59:AC60"/>
    <mergeCell ref="AD59:AD60"/>
    <mergeCell ref="AE59:AE60"/>
    <mergeCell ref="AF59:AF60"/>
    <mergeCell ref="Z59:Z60"/>
    <mergeCell ref="AA59:AA60"/>
    <mergeCell ref="O59:P59"/>
    <mergeCell ref="Q59:R59"/>
    <mergeCell ref="S59:S60"/>
    <mergeCell ref="T59:T60"/>
    <mergeCell ref="V59:V60"/>
    <mergeCell ref="C59:C60"/>
    <mergeCell ref="D59:D60"/>
    <mergeCell ref="E59:E60"/>
    <mergeCell ref="F59:F60"/>
    <mergeCell ref="G59:G60"/>
    <mergeCell ref="H59:H60"/>
    <mergeCell ref="I59:I60"/>
    <mergeCell ref="L59:L60"/>
    <mergeCell ref="AC56:AC57"/>
    <mergeCell ref="U59:U60"/>
    <mergeCell ref="W59:W60"/>
    <mergeCell ref="X59:X60"/>
    <mergeCell ref="Y59:Y60"/>
    <mergeCell ref="AP53:AP54"/>
    <mergeCell ref="AQ53:AR53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M56:M57"/>
    <mergeCell ref="N56:N57"/>
    <mergeCell ref="O56:P56"/>
    <mergeCell ref="AI53:AI54"/>
    <mergeCell ref="AJ53:AJ54"/>
    <mergeCell ref="AD56:AD57"/>
    <mergeCell ref="AE56:AE57"/>
    <mergeCell ref="F53:F54"/>
    <mergeCell ref="G53:G54"/>
    <mergeCell ref="H53:H54"/>
    <mergeCell ref="I53:I54"/>
    <mergeCell ref="A59:A60"/>
    <mergeCell ref="B59:B60"/>
    <mergeCell ref="AK53:AK54"/>
    <mergeCell ref="AL53:AL54"/>
    <mergeCell ref="AM53:AM54"/>
    <mergeCell ref="AQ56:AR56"/>
    <mergeCell ref="K53:K54"/>
    <mergeCell ref="M53:M54"/>
    <mergeCell ref="N53:N54"/>
    <mergeCell ref="O53:P53"/>
    <mergeCell ref="Q53:R53"/>
    <mergeCell ref="AG56:AG57"/>
    <mergeCell ref="X56:X57"/>
    <mergeCell ref="Y56:Y57"/>
    <mergeCell ref="Z56:Z57"/>
    <mergeCell ref="AA56:AA57"/>
    <mergeCell ref="AB56:AB57"/>
    <mergeCell ref="Q56:R56"/>
    <mergeCell ref="S56:S57"/>
    <mergeCell ref="T56:T57"/>
    <mergeCell ref="V56:V57"/>
    <mergeCell ref="W56:W57"/>
    <mergeCell ref="AM56:AM57"/>
    <mergeCell ref="AP56:AP57"/>
    <mergeCell ref="V53:V54"/>
    <mergeCell ref="W53:W54"/>
    <mergeCell ref="X53:X54"/>
    <mergeCell ref="AA50:AA51"/>
    <mergeCell ref="AB50:AB51"/>
    <mergeCell ref="AC50:AC51"/>
    <mergeCell ref="AD50:AD51"/>
    <mergeCell ref="AE50:AE51"/>
    <mergeCell ref="V50:V51"/>
    <mergeCell ref="W50:W51"/>
    <mergeCell ref="AD53:AD54"/>
    <mergeCell ref="AE53:AE54"/>
    <mergeCell ref="AF53:AF54"/>
    <mergeCell ref="AG53:AG54"/>
    <mergeCell ref="AH53:AH54"/>
    <mergeCell ref="Y53:Y54"/>
    <mergeCell ref="Z53:Z54"/>
    <mergeCell ref="AA53:AA54"/>
    <mergeCell ref="AB53:AB54"/>
    <mergeCell ref="AC53:AC54"/>
    <mergeCell ref="X50:X51"/>
    <mergeCell ref="Y50:Y51"/>
    <mergeCell ref="Z50:Z51"/>
    <mergeCell ref="AK50:AK51"/>
    <mergeCell ref="AL50:AL51"/>
    <mergeCell ref="AM50:AM51"/>
    <mergeCell ref="AP50:AP51"/>
    <mergeCell ref="AQ50:AR50"/>
    <mergeCell ref="AF50:AF51"/>
    <mergeCell ref="AG50:AG51"/>
    <mergeCell ref="AH50:AH51"/>
    <mergeCell ref="AI50:AI51"/>
    <mergeCell ref="AJ50:AJ51"/>
    <mergeCell ref="J53:J54"/>
    <mergeCell ref="A53:A54"/>
    <mergeCell ref="B53:B54"/>
    <mergeCell ref="C53:C54"/>
    <mergeCell ref="D53:D54"/>
    <mergeCell ref="E53:E54"/>
    <mergeCell ref="Q50:R50"/>
    <mergeCell ref="S50:S51"/>
    <mergeCell ref="T50:T51"/>
    <mergeCell ref="N50:N51"/>
    <mergeCell ref="O50:P50"/>
    <mergeCell ref="S53:S54"/>
    <mergeCell ref="T53:T54"/>
    <mergeCell ref="AL47:AL48"/>
    <mergeCell ref="AM47:AM48"/>
    <mergeCell ref="AP47:AP48"/>
    <mergeCell ref="AQ47:AR47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M50:M51"/>
    <mergeCell ref="AG47:AG48"/>
    <mergeCell ref="AH47:AH48"/>
    <mergeCell ref="AI47:AI48"/>
    <mergeCell ref="AJ47:AJ48"/>
    <mergeCell ref="AK47:AK48"/>
    <mergeCell ref="J47:J48"/>
    <mergeCell ref="K47:K48"/>
    <mergeCell ref="M47:M48"/>
    <mergeCell ref="N47:N48"/>
    <mergeCell ref="AH44:AH45"/>
    <mergeCell ref="AI44:AI45"/>
    <mergeCell ref="AJ44:AJ45"/>
    <mergeCell ref="AK44:AK45"/>
    <mergeCell ref="AL44:AL45"/>
    <mergeCell ref="AC44:AC45"/>
    <mergeCell ref="AD44:AD45"/>
    <mergeCell ref="AE44:AE45"/>
    <mergeCell ref="AF44:AF45"/>
    <mergeCell ref="AB47:AB48"/>
    <mergeCell ref="AC47:AC48"/>
    <mergeCell ref="AD47:AD48"/>
    <mergeCell ref="AE47:AE48"/>
    <mergeCell ref="AF47:AF48"/>
    <mergeCell ref="W47:W48"/>
    <mergeCell ref="X47:X48"/>
    <mergeCell ref="Y47:Y48"/>
    <mergeCell ref="Z47:Z48"/>
    <mergeCell ref="AA47:AA48"/>
    <mergeCell ref="O47:P47"/>
    <mergeCell ref="Q47:R47"/>
    <mergeCell ref="S47:S48"/>
    <mergeCell ref="T47:T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V47:V48"/>
    <mergeCell ref="AM44:AM45"/>
    <mergeCell ref="AP44:AP45"/>
    <mergeCell ref="AP41:AP42"/>
    <mergeCell ref="AQ41:AR41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M45"/>
    <mergeCell ref="N44:N45"/>
    <mergeCell ref="O44:P44"/>
    <mergeCell ref="AI41:AI42"/>
    <mergeCell ref="AJ41:AJ42"/>
    <mergeCell ref="AQ44:AR44"/>
    <mergeCell ref="Q41:R41"/>
    <mergeCell ref="AG44:AG45"/>
    <mergeCell ref="X44:X45"/>
    <mergeCell ref="Y44:Y45"/>
    <mergeCell ref="Z44:Z45"/>
    <mergeCell ref="AA44:AA45"/>
    <mergeCell ref="AB44:AB45"/>
    <mergeCell ref="Q44:R44"/>
    <mergeCell ref="S44:S45"/>
    <mergeCell ref="T44:T45"/>
    <mergeCell ref="V44:V45"/>
    <mergeCell ref="W44:W45"/>
    <mergeCell ref="AQ38:AR38"/>
    <mergeCell ref="AF38:AF39"/>
    <mergeCell ref="AG38:AG39"/>
    <mergeCell ref="AH38:AH39"/>
    <mergeCell ref="AI38:AI39"/>
    <mergeCell ref="AJ38:AJ39"/>
    <mergeCell ref="AA38:AA39"/>
    <mergeCell ref="AB38:AB39"/>
    <mergeCell ref="AC38:AC39"/>
    <mergeCell ref="AD38:AD39"/>
    <mergeCell ref="AE38:AE39"/>
    <mergeCell ref="AO38:AO39"/>
    <mergeCell ref="A41:A42"/>
    <mergeCell ref="B41:B42"/>
    <mergeCell ref="C41:C42"/>
    <mergeCell ref="D41:D42"/>
    <mergeCell ref="E41:E42"/>
    <mergeCell ref="AK38:AK39"/>
    <mergeCell ref="AL38:AL39"/>
    <mergeCell ref="AM38:AM39"/>
    <mergeCell ref="AP38:AP39"/>
    <mergeCell ref="V38:V39"/>
    <mergeCell ref="W38:W39"/>
    <mergeCell ref="X38:X39"/>
    <mergeCell ref="Y38:Y39"/>
    <mergeCell ref="Z38:Z39"/>
    <mergeCell ref="N38:N39"/>
    <mergeCell ref="O38:P38"/>
    <mergeCell ref="AD41:AD42"/>
    <mergeCell ref="AE41:AE42"/>
    <mergeCell ref="AF41:AF42"/>
    <mergeCell ref="AG41:AG42"/>
    <mergeCell ref="AH41:AH42"/>
    <mergeCell ref="Y41:Y42"/>
    <mergeCell ref="Z41:Z42"/>
    <mergeCell ref="AA41:AA42"/>
    <mergeCell ref="F41:F42"/>
    <mergeCell ref="G41:G42"/>
    <mergeCell ref="H41:H42"/>
    <mergeCell ref="I41:I42"/>
    <mergeCell ref="J41:J42"/>
    <mergeCell ref="AB41:AB42"/>
    <mergeCell ref="AC41:AC42"/>
    <mergeCell ref="S41:S42"/>
    <mergeCell ref="T41:T42"/>
    <mergeCell ref="V41:V42"/>
    <mergeCell ref="W41:W42"/>
    <mergeCell ref="X41:X42"/>
    <mergeCell ref="K41:K42"/>
    <mergeCell ref="M41:M42"/>
    <mergeCell ref="N41:N42"/>
    <mergeCell ref="O41:P41"/>
    <mergeCell ref="J38:J39"/>
    <mergeCell ref="K38:K39"/>
    <mergeCell ref="M38:M39"/>
    <mergeCell ref="AG35:AG36"/>
    <mergeCell ref="AH35:AH36"/>
    <mergeCell ref="AI35:AI36"/>
    <mergeCell ref="AJ35:AJ36"/>
    <mergeCell ref="AK35:AK36"/>
    <mergeCell ref="AB35:AB36"/>
    <mergeCell ref="AC35:AC36"/>
    <mergeCell ref="AD35:AD36"/>
    <mergeCell ref="AE35:AE36"/>
    <mergeCell ref="AF35:AF36"/>
    <mergeCell ref="W35:W36"/>
    <mergeCell ref="X35:X36"/>
    <mergeCell ref="Y35:Y36"/>
    <mergeCell ref="L35:L36"/>
    <mergeCell ref="U35:U36"/>
    <mergeCell ref="S35:S36"/>
    <mergeCell ref="T35:T36"/>
    <mergeCell ref="V35:V36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P32:AP33"/>
    <mergeCell ref="AQ32:AR3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M35:M36"/>
    <mergeCell ref="N35:N36"/>
    <mergeCell ref="AH32:AH33"/>
    <mergeCell ref="AI32:AI33"/>
    <mergeCell ref="AJ32:AJ33"/>
    <mergeCell ref="AK32:AK33"/>
    <mergeCell ref="AL32:AL33"/>
    <mergeCell ref="AL35:AL36"/>
    <mergeCell ref="AM35:AM36"/>
    <mergeCell ref="AP35:AP36"/>
    <mergeCell ref="AQ35:AR35"/>
    <mergeCell ref="J32:J33"/>
    <mergeCell ref="K32:K33"/>
    <mergeCell ref="M32:M33"/>
    <mergeCell ref="N32:N33"/>
    <mergeCell ref="O32:P32"/>
    <mergeCell ref="AI29:AI30"/>
    <mergeCell ref="AJ29:AJ30"/>
    <mergeCell ref="AK29:AK30"/>
    <mergeCell ref="AL29:AL30"/>
    <mergeCell ref="AC32:AC33"/>
    <mergeCell ref="AD32:AD33"/>
    <mergeCell ref="AE32:AE33"/>
    <mergeCell ref="L32:L33"/>
    <mergeCell ref="U32:U33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29:A30"/>
    <mergeCell ref="B29:B30"/>
    <mergeCell ref="C29:C30"/>
    <mergeCell ref="D29:D30"/>
    <mergeCell ref="E29:E30"/>
    <mergeCell ref="AG32:AG33"/>
    <mergeCell ref="X32:X33"/>
    <mergeCell ref="Y32:Y33"/>
    <mergeCell ref="Z32:Z33"/>
    <mergeCell ref="AA32:AA33"/>
    <mergeCell ref="AB32:AB33"/>
    <mergeCell ref="Q32:R32"/>
    <mergeCell ref="S32:S33"/>
    <mergeCell ref="T32:T33"/>
    <mergeCell ref="V32:V33"/>
    <mergeCell ref="W32:W33"/>
    <mergeCell ref="AF32:AF33"/>
    <mergeCell ref="K29:K30"/>
    <mergeCell ref="M29:M30"/>
    <mergeCell ref="N29:N30"/>
    <mergeCell ref="O29:P29"/>
    <mergeCell ref="Q29:R29"/>
    <mergeCell ref="F29:F30"/>
    <mergeCell ref="G29:G30"/>
    <mergeCell ref="H29:H30"/>
    <mergeCell ref="I29:I30"/>
    <mergeCell ref="J29:J30"/>
    <mergeCell ref="AP26:AP27"/>
    <mergeCell ref="AQ26:AR26"/>
    <mergeCell ref="AF26:AF27"/>
    <mergeCell ref="AG26:AG27"/>
    <mergeCell ref="AH26:AH27"/>
    <mergeCell ref="AI26:AI27"/>
    <mergeCell ref="AJ26:AJ27"/>
    <mergeCell ref="AA26:AA27"/>
    <mergeCell ref="AB26:AB27"/>
    <mergeCell ref="AC26:AC27"/>
    <mergeCell ref="AD26:AD27"/>
    <mergeCell ref="AE26:AE27"/>
    <mergeCell ref="AF29:AF30"/>
    <mergeCell ref="AG29:AG30"/>
    <mergeCell ref="AH29:AH30"/>
    <mergeCell ref="AN29:AN30"/>
    <mergeCell ref="AO29:AO30"/>
    <mergeCell ref="AP29:AP30"/>
    <mergeCell ref="AQ29:AR29"/>
    <mergeCell ref="AM29:AM30"/>
    <mergeCell ref="AP23:AP24"/>
    <mergeCell ref="AQ23:AR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M26:M27"/>
    <mergeCell ref="AG23:AG24"/>
    <mergeCell ref="AH23:AH24"/>
    <mergeCell ref="AI23:AI24"/>
    <mergeCell ref="AJ23:AJ24"/>
    <mergeCell ref="AK23:AK24"/>
    <mergeCell ref="AB23:AB24"/>
    <mergeCell ref="AC23:AC24"/>
    <mergeCell ref="AD23:AD24"/>
    <mergeCell ref="AE23:AE24"/>
    <mergeCell ref="AF23:AF24"/>
    <mergeCell ref="AP20:AP21"/>
    <mergeCell ref="AQ20:AR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AH20:AH21"/>
    <mergeCell ref="AI20:AI21"/>
    <mergeCell ref="AJ20:AJ21"/>
    <mergeCell ref="AK20:AK21"/>
    <mergeCell ref="AL20:AL21"/>
    <mergeCell ref="AC20:AC21"/>
    <mergeCell ref="AD20:AD21"/>
    <mergeCell ref="AE20:AE21"/>
    <mergeCell ref="AF20:AF21"/>
    <mergeCell ref="K17:K18"/>
    <mergeCell ref="M17:M18"/>
    <mergeCell ref="N17:N18"/>
    <mergeCell ref="O17:P17"/>
    <mergeCell ref="Q17:R17"/>
    <mergeCell ref="Z23:Z24"/>
    <mergeCell ref="AA23:AA24"/>
    <mergeCell ref="O23:P23"/>
    <mergeCell ref="Q23:R23"/>
    <mergeCell ref="S23:S24"/>
    <mergeCell ref="T23:T24"/>
    <mergeCell ref="V23:V24"/>
    <mergeCell ref="W23:W24"/>
    <mergeCell ref="AA17:AA18"/>
    <mergeCell ref="Z20:Z21"/>
    <mergeCell ref="K20:K21"/>
    <mergeCell ref="L20:L21"/>
    <mergeCell ref="M20:M21"/>
    <mergeCell ref="N20:N21"/>
    <mergeCell ref="O20:P20"/>
    <mergeCell ref="U20:U21"/>
    <mergeCell ref="X20:X21"/>
    <mergeCell ref="Y20:Y21"/>
    <mergeCell ref="S20:S21"/>
    <mergeCell ref="AP17:AP18"/>
    <mergeCell ref="AQ17:AR17"/>
    <mergeCell ref="AI17:AI18"/>
    <mergeCell ref="AJ17:AJ18"/>
    <mergeCell ref="AK17:AK18"/>
    <mergeCell ref="AL17:AL18"/>
    <mergeCell ref="AM17:AM18"/>
    <mergeCell ref="W17:W18"/>
    <mergeCell ref="X17:X18"/>
    <mergeCell ref="AB17:AB18"/>
    <mergeCell ref="AC17:AC18"/>
    <mergeCell ref="AD17:AD18"/>
    <mergeCell ref="AE17:AE18"/>
    <mergeCell ref="AF17:AF18"/>
    <mergeCell ref="AG17:AG18"/>
    <mergeCell ref="AH17:AH18"/>
    <mergeCell ref="AN17:AN18"/>
    <mergeCell ref="AO17:AO18"/>
    <mergeCell ref="AM14:AM15"/>
    <mergeCell ref="AP14:AP15"/>
    <mergeCell ref="AQ14:AR14"/>
    <mergeCell ref="AF14:AF15"/>
    <mergeCell ref="AG14:AG15"/>
    <mergeCell ref="AH14:AH15"/>
    <mergeCell ref="AI14:AI15"/>
    <mergeCell ref="AJ14:AJ15"/>
    <mergeCell ref="AA14:AA15"/>
    <mergeCell ref="AB14:AB15"/>
    <mergeCell ref="AC14:AC15"/>
    <mergeCell ref="AD14:AD15"/>
    <mergeCell ref="AE14:AE15"/>
    <mergeCell ref="AK14:AK15"/>
    <mergeCell ref="AL14:AL15"/>
    <mergeCell ref="AN14:AN15"/>
    <mergeCell ref="AO14:AO15"/>
    <mergeCell ref="Q5:R5"/>
    <mergeCell ref="Z5:Z6"/>
    <mergeCell ref="AA5:AA6"/>
    <mergeCell ref="AB5:AB6"/>
    <mergeCell ref="AJ2:AJ3"/>
    <mergeCell ref="AE11:AE12"/>
    <mergeCell ref="AF11:AF12"/>
    <mergeCell ref="W11:W12"/>
    <mergeCell ref="X11:X12"/>
    <mergeCell ref="Y11:Y12"/>
    <mergeCell ref="Q11:R11"/>
    <mergeCell ref="S11:S12"/>
    <mergeCell ref="T11:T12"/>
    <mergeCell ref="V11:V12"/>
    <mergeCell ref="Z11:Z12"/>
    <mergeCell ref="AA11:AA12"/>
    <mergeCell ref="AG2:AG3"/>
    <mergeCell ref="AH2:AH3"/>
    <mergeCell ref="X2:X3"/>
    <mergeCell ref="Y2:Y3"/>
    <mergeCell ref="AI2:AI3"/>
    <mergeCell ref="Y8:Y9"/>
    <mergeCell ref="Z8:Z9"/>
    <mergeCell ref="AA8:AA9"/>
    <mergeCell ref="A1:A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Q2:AR2"/>
    <mergeCell ref="Z2:Z3"/>
    <mergeCell ref="AA2:AA3"/>
    <mergeCell ref="AB2:AB3"/>
    <mergeCell ref="AC2:AC3"/>
    <mergeCell ref="AD2:AD3"/>
    <mergeCell ref="O2:P2"/>
    <mergeCell ref="AF2:AF3"/>
    <mergeCell ref="AP2:AP3"/>
    <mergeCell ref="Q2:R2"/>
    <mergeCell ref="AN2:AN3"/>
    <mergeCell ref="AO2:AO3"/>
    <mergeCell ref="W2:W3"/>
    <mergeCell ref="AE2:AE3"/>
    <mergeCell ref="L2:L3"/>
    <mergeCell ref="U2:U3"/>
    <mergeCell ref="A5:A6"/>
    <mergeCell ref="B5:B6"/>
    <mergeCell ref="C5:C6"/>
    <mergeCell ref="D5:D6"/>
    <mergeCell ref="E5:E6"/>
    <mergeCell ref="F5:F6"/>
    <mergeCell ref="G5:G6"/>
    <mergeCell ref="L5:L6"/>
    <mergeCell ref="S5:S6"/>
    <mergeCell ref="T5:T6"/>
    <mergeCell ref="U5:U6"/>
    <mergeCell ref="J2:J3"/>
    <mergeCell ref="K2:K3"/>
    <mergeCell ref="M2:M3"/>
    <mergeCell ref="N2:N3"/>
    <mergeCell ref="H5:H6"/>
    <mergeCell ref="I5:I6"/>
    <mergeCell ref="J5:J6"/>
    <mergeCell ref="K5:K6"/>
    <mergeCell ref="M5:M6"/>
    <mergeCell ref="N5:N6"/>
    <mergeCell ref="O5:P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P8"/>
    <mergeCell ref="U8:U9"/>
    <mergeCell ref="X8:X9"/>
    <mergeCell ref="AC8:AC9"/>
    <mergeCell ref="AB8:AB9"/>
    <mergeCell ref="AD8:AD9"/>
    <mergeCell ref="V5:V6"/>
    <mergeCell ref="AC5:AC6"/>
    <mergeCell ref="AD5:AD6"/>
    <mergeCell ref="AE5:AE6"/>
    <mergeCell ref="AF5:AF6"/>
    <mergeCell ref="AG5:AG6"/>
    <mergeCell ref="AH5:AH6"/>
    <mergeCell ref="AI5:AI6"/>
    <mergeCell ref="AF8:AF9"/>
    <mergeCell ref="AG8:AG9"/>
    <mergeCell ref="AH8:AH9"/>
    <mergeCell ref="AI8:AI9"/>
    <mergeCell ref="W5:W6"/>
    <mergeCell ref="X5:X6"/>
    <mergeCell ref="Y5:Y6"/>
    <mergeCell ref="AO8:AO9"/>
    <mergeCell ref="AP8:AP9"/>
    <mergeCell ref="AQ8:AR8"/>
    <mergeCell ref="L11:L12"/>
    <mergeCell ref="U11:U12"/>
    <mergeCell ref="AB11:AB12"/>
    <mergeCell ref="AC11:AC12"/>
    <mergeCell ref="AD11:AD12"/>
    <mergeCell ref="AG11:AG12"/>
    <mergeCell ref="AH11:AH12"/>
    <mergeCell ref="AI11:AI12"/>
    <mergeCell ref="AJ11:AJ12"/>
    <mergeCell ref="AK11:AK12"/>
    <mergeCell ref="AL11:AL12"/>
    <mergeCell ref="AM11:AM12"/>
    <mergeCell ref="AP11:AP12"/>
    <mergeCell ref="AQ11:AR11"/>
    <mergeCell ref="Q8:R8"/>
    <mergeCell ref="S8:S9"/>
    <mergeCell ref="T8:T9"/>
    <mergeCell ref="V8:V9"/>
    <mergeCell ref="W8:W9"/>
    <mergeCell ref="M11:M12"/>
    <mergeCell ref="N11:N12"/>
    <mergeCell ref="AJ8:AJ9"/>
    <mergeCell ref="AK8:AK9"/>
    <mergeCell ref="AL8:AL9"/>
    <mergeCell ref="AM8:AM9"/>
    <mergeCell ref="AN8:AN9"/>
    <mergeCell ref="J14:J15"/>
    <mergeCell ref="K14:K15"/>
    <mergeCell ref="L14:L15"/>
    <mergeCell ref="M14:M15"/>
    <mergeCell ref="N14:N15"/>
    <mergeCell ref="O14:P14"/>
    <mergeCell ref="Q14:R14"/>
    <mergeCell ref="S14:S15"/>
    <mergeCell ref="AE8:AE9"/>
    <mergeCell ref="V14:V15"/>
    <mergeCell ref="W14:W15"/>
    <mergeCell ref="X14:X15"/>
    <mergeCell ref="Y14:Y15"/>
    <mergeCell ref="Z14:Z15"/>
    <mergeCell ref="T14:T15"/>
    <mergeCell ref="U14:U15"/>
    <mergeCell ref="J11:J12"/>
    <mergeCell ref="K11:K12"/>
    <mergeCell ref="O11:P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G20:AG21"/>
    <mergeCell ref="AN20:AN21"/>
    <mergeCell ref="AO20:AO21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L17:L18"/>
    <mergeCell ref="S17:S18"/>
    <mergeCell ref="T17:T18"/>
    <mergeCell ref="U17:U18"/>
    <mergeCell ref="V17:V18"/>
    <mergeCell ref="Y17:Y18"/>
    <mergeCell ref="Z17:Z18"/>
    <mergeCell ref="AA20:AA21"/>
    <mergeCell ref="AB20:AB21"/>
    <mergeCell ref="Q20:R20"/>
    <mergeCell ref="J20:J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M20:AM21"/>
    <mergeCell ref="AL23:AL24"/>
    <mergeCell ref="AM23:AM24"/>
    <mergeCell ref="L29:L30"/>
    <mergeCell ref="U29:U30"/>
    <mergeCell ref="Y29:Y30"/>
    <mergeCell ref="Z29:Z30"/>
    <mergeCell ref="AA29:AA30"/>
    <mergeCell ref="AB29:AB30"/>
    <mergeCell ref="AC29:AC30"/>
    <mergeCell ref="AD29:AD30"/>
    <mergeCell ref="AE29:AE30"/>
    <mergeCell ref="S29:S30"/>
    <mergeCell ref="T29:T30"/>
    <mergeCell ref="V29:V30"/>
    <mergeCell ref="W29:W30"/>
    <mergeCell ref="X29:X30"/>
    <mergeCell ref="L23:L24"/>
    <mergeCell ref="U23:U24"/>
    <mergeCell ref="X23:X24"/>
    <mergeCell ref="Y23:Y24"/>
    <mergeCell ref="T20:T21"/>
    <mergeCell ref="V20:V21"/>
    <mergeCell ref="W20:W21"/>
    <mergeCell ref="AN23:AN24"/>
    <mergeCell ref="AO23:AO24"/>
    <mergeCell ref="L26:L27"/>
    <mergeCell ref="U26:U27"/>
    <mergeCell ref="AK26:AK27"/>
    <mergeCell ref="AL26:AL27"/>
    <mergeCell ref="AM26:AM27"/>
    <mergeCell ref="AN26:AN27"/>
    <mergeCell ref="AO26:AO27"/>
    <mergeCell ref="N26:N27"/>
    <mergeCell ref="O26:P26"/>
    <mergeCell ref="Q26:R26"/>
    <mergeCell ref="S26:S27"/>
    <mergeCell ref="T26:T27"/>
    <mergeCell ref="V26:V27"/>
    <mergeCell ref="W26:W27"/>
    <mergeCell ref="X26:X27"/>
    <mergeCell ref="Y26:Y27"/>
    <mergeCell ref="Z26:Z27"/>
    <mergeCell ref="AM32:AM33"/>
    <mergeCell ref="Q38:R38"/>
    <mergeCell ref="S38:S39"/>
    <mergeCell ref="T38:T39"/>
    <mergeCell ref="L41:L42"/>
    <mergeCell ref="U41:U42"/>
    <mergeCell ref="AN41:AN42"/>
    <mergeCell ref="AO41:AO42"/>
    <mergeCell ref="L44:L45"/>
    <mergeCell ref="U44:U45"/>
    <mergeCell ref="AN44:AN45"/>
    <mergeCell ref="AO44:AO45"/>
    <mergeCell ref="Z35:Z36"/>
    <mergeCell ref="AA35:AA36"/>
    <mergeCell ref="O35:P35"/>
    <mergeCell ref="Q35:R35"/>
    <mergeCell ref="AK41:AK42"/>
    <mergeCell ref="AL41:AL42"/>
    <mergeCell ref="AM41:AM42"/>
    <mergeCell ref="AN35:AN36"/>
    <mergeCell ref="AO35:AO36"/>
    <mergeCell ref="L38:L39"/>
    <mergeCell ref="U38:U39"/>
    <mergeCell ref="AN38:AN39"/>
    <mergeCell ref="L62:L63"/>
    <mergeCell ref="U62:U63"/>
    <mergeCell ref="AN62:AN63"/>
    <mergeCell ref="AO62:AO63"/>
    <mergeCell ref="L65:L66"/>
    <mergeCell ref="U65:U66"/>
    <mergeCell ref="AN65:AN66"/>
    <mergeCell ref="AO65:AO66"/>
    <mergeCell ref="L47:L48"/>
    <mergeCell ref="U47:U48"/>
    <mergeCell ref="AN47:AN48"/>
    <mergeCell ref="AO47:AO48"/>
    <mergeCell ref="L50:L51"/>
    <mergeCell ref="U50:U51"/>
    <mergeCell ref="AN50:AN51"/>
    <mergeCell ref="AO50:AO51"/>
    <mergeCell ref="L53:L54"/>
    <mergeCell ref="U53:U54"/>
    <mergeCell ref="AN53:AN54"/>
    <mergeCell ref="AO53:AO54"/>
    <mergeCell ref="L56:L57"/>
    <mergeCell ref="U56:U57"/>
    <mergeCell ref="AN56:AN57"/>
    <mergeCell ref="AO56:AO57"/>
  </mergeCells>
  <pageMargins left="0.25" right="0.25" top="0.33" bottom="0.31" header="0.3" footer="0.3"/>
  <pageSetup paperSize="9" scale="5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47</vt:i4>
      </vt:variant>
    </vt:vector>
  </HeadingPairs>
  <TitlesOfParts>
    <vt:vector size="79" baseType="lpstr">
      <vt:lpstr>Total</vt:lpstr>
      <vt:lpstr>L1</vt:lpstr>
      <vt:lpstr>L2</vt:lpstr>
      <vt:lpstr>L3</vt:lpstr>
      <vt:lpstr>L4</vt:lpstr>
      <vt:lpstr>L5</vt:lpstr>
      <vt:lpstr>L6</vt:lpstr>
      <vt:lpstr>L8</vt:lpstr>
      <vt:lpstr>CUT</vt:lpstr>
      <vt:lpstr>PK1</vt:lpstr>
      <vt:lpstr>PK2</vt:lpstr>
      <vt:lpstr>MC</vt:lpstr>
      <vt:lpstr>EL</vt:lpstr>
      <vt:lpstr>CL</vt:lpstr>
      <vt:lpstr>OFFICE</vt:lpstr>
      <vt:lpstr>Foreigner</vt:lpstr>
      <vt:lpstr>L1_Payslip</vt:lpstr>
      <vt:lpstr>L2_Payslip</vt:lpstr>
      <vt:lpstr>L3_Payslip</vt:lpstr>
      <vt:lpstr>L4_Payslip</vt:lpstr>
      <vt:lpstr>L5_Payslip</vt:lpstr>
      <vt:lpstr>L6_Payslip</vt:lpstr>
      <vt:lpstr>L8_Payslip</vt:lpstr>
      <vt:lpstr>CUT_Payslip</vt:lpstr>
      <vt:lpstr>PK1_Payslip</vt:lpstr>
      <vt:lpstr>PK2_Payslip</vt:lpstr>
      <vt:lpstr>MC_Payslip</vt:lpstr>
      <vt:lpstr>EL_Payslip</vt:lpstr>
      <vt:lpstr>CL_Payslip</vt:lpstr>
      <vt:lpstr>OFF_Payslip</vt:lpstr>
      <vt:lpstr>Foreigner_Payslip</vt:lpstr>
      <vt:lpstr>Resigned_Payslip</vt:lpstr>
      <vt:lpstr>CL!Print_Area</vt:lpstr>
      <vt:lpstr>CL_Payslip!Print_Area</vt:lpstr>
      <vt:lpstr>CUT!Print_Area</vt:lpstr>
      <vt:lpstr>CUT_Payslip!Print_Area</vt:lpstr>
      <vt:lpstr>EL!Print_Area</vt:lpstr>
      <vt:lpstr>EL_Payslip!Print_Area</vt:lpstr>
      <vt:lpstr>Foreigner!Print_Area</vt:lpstr>
      <vt:lpstr>Foreigner_Payslip!Print_Area</vt:lpstr>
      <vt:lpstr>'L1'!Print_Area</vt:lpstr>
      <vt:lpstr>L1_Payslip!Print_Area</vt:lpstr>
      <vt:lpstr>'L2'!Print_Area</vt:lpstr>
      <vt:lpstr>L2_Payslip!Print_Area</vt:lpstr>
      <vt:lpstr>'L3'!Print_Area</vt:lpstr>
      <vt:lpstr>L3_Payslip!Print_Area</vt:lpstr>
      <vt:lpstr>'L4'!Print_Area</vt:lpstr>
      <vt:lpstr>L4_Payslip!Print_Area</vt:lpstr>
      <vt:lpstr>'L5'!Print_Area</vt:lpstr>
      <vt:lpstr>L5_Payslip!Print_Area</vt:lpstr>
      <vt:lpstr>'L6'!Print_Area</vt:lpstr>
      <vt:lpstr>L6_Payslip!Print_Area</vt:lpstr>
      <vt:lpstr>'L8'!Print_Area</vt:lpstr>
      <vt:lpstr>L8_Payslip!Print_Area</vt:lpstr>
      <vt:lpstr>MC!Print_Area</vt:lpstr>
      <vt:lpstr>MC_Payslip!Print_Area</vt:lpstr>
      <vt:lpstr>OFF_Payslip!Print_Area</vt:lpstr>
      <vt:lpstr>OFFICE!Print_Area</vt:lpstr>
      <vt:lpstr>'PK1'!Print_Area</vt:lpstr>
      <vt:lpstr>PK1_Payslip!Print_Area</vt:lpstr>
      <vt:lpstr>'PK2'!Print_Area</vt:lpstr>
      <vt:lpstr>PK2_Payslip!Print_Area</vt:lpstr>
      <vt:lpstr>Resigned_Payslip!Print_Area</vt:lpstr>
      <vt:lpstr>Total!Print_Area</vt:lpstr>
      <vt:lpstr>CL!Print_Titles</vt:lpstr>
      <vt:lpstr>CUT!Print_Titles</vt:lpstr>
      <vt:lpstr>EL!Print_Titles</vt:lpstr>
      <vt:lpstr>Foreigner!Print_Titles</vt:lpstr>
      <vt:lpstr>'L1'!Print_Titles</vt:lpstr>
      <vt:lpstr>'L2'!Print_Titles</vt:lpstr>
      <vt:lpstr>'L3'!Print_Titles</vt:lpstr>
      <vt:lpstr>'L4'!Print_Titles</vt:lpstr>
      <vt:lpstr>'L5'!Print_Titles</vt:lpstr>
      <vt:lpstr>'L6'!Print_Titles</vt:lpstr>
      <vt:lpstr>'L8'!Print_Titles</vt:lpstr>
      <vt:lpstr>MC!Print_Titles</vt:lpstr>
      <vt:lpstr>OFFICE!Print_Titles</vt:lpstr>
      <vt:lpstr>'PK1'!Print_Titles</vt:lpstr>
      <vt:lpstr>'PK2'!Print_Titles</vt:lpstr>
    </vt:vector>
  </TitlesOfParts>
  <Company>Cambo Technology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MIMASU005</cp:lastModifiedBy>
  <cp:lastPrinted>2024-08-10T01:08:08Z</cp:lastPrinted>
  <dcterms:created xsi:type="dcterms:W3CDTF">2006-10-02T01:54:52Z</dcterms:created>
  <dcterms:modified xsi:type="dcterms:W3CDTF">2024-08-20T09:48:46Z</dcterms:modified>
</cp:coreProperties>
</file>