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មន្ទីរការងារ និងបណ្ដុះបណ្ដាលវិជ្ជាជីវៈ\ការិយាល័យ អធិការកិច្ច និង​វិវាទ\ការព្យួរកិច្ចសន្យា\ការអនុញ្ញាតព្យួរកិច្ចសន្យា online\សណ្ឋាគារ រុក្ខៈរីវើ រីសត\"/>
    </mc:Choice>
  </mc:AlternateContent>
  <bookViews>
    <workbookView xWindow="0" yWindow="0" windowWidth="20490" windowHeight="7755" activeTab="2"/>
  </bookViews>
  <sheets>
    <sheet name="Worksheet" sheetId="1" r:id="rId1"/>
    <sheet name="ផ្ទៀងផ្ទាត់" sheetId="2" r:id="rId2"/>
    <sheet name="upload" sheetId="3" r:id="rId3"/>
  </sheets>
  <definedNames>
    <definedName name="_xlnm._FilterDatabase" localSheetId="2" hidden="1">upload!$A$3:$BC$24</definedName>
    <definedName name="_xlnm._FilterDatabase" localSheetId="1" hidden="1">ផ្ទៀងផ្ទាត់!$A$2:$AA$30</definedName>
    <definedName name="_xlnm.Print_Titles" localSheetId="2">upload!$3:$3</definedName>
  </definedNames>
  <calcPr calcId="152511"/>
</workbook>
</file>

<file path=xl/calcChain.xml><?xml version="1.0" encoding="utf-8"?>
<calcChain xmlns="http://schemas.openxmlformats.org/spreadsheetml/2006/main">
  <c r="K4" i="2" l="1"/>
  <c r="L4" i="2"/>
  <c r="M4" i="2" s="1"/>
  <c r="R4" i="2"/>
  <c r="S4" i="2" s="1"/>
  <c r="T4" i="2" s="1"/>
  <c r="U4" i="2" s="1"/>
  <c r="V4" i="2" s="1"/>
  <c r="K5" i="2"/>
  <c r="L5" i="2"/>
  <c r="M5" i="2" s="1"/>
  <c r="N5" i="2" s="1"/>
  <c r="R5" i="2"/>
  <c r="S5" i="2" s="1"/>
  <c r="T5" i="2" s="1"/>
  <c r="U5" i="2" s="1"/>
  <c r="V5" i="2" s="1"/>
  <c r="K6" i="2"/>
  <c r="L6" i="2"/>
  <c r="M6" i="2" s="1"/>
  <c r="R6" i="2"/>
  <c r="S6" i="2"/>
  <c r="T6" i="2" s="1"/>
  <c r="U6" i="2" s="1"/>
  <c r="V6" i="2" s="1"/>
  <c r="K7" i="2"/>
  <c r="L7" i="2"/>
  <c r="M7" i="2" s="1"/>
  <c r="R7" i="2"/>
  <c r="S7" i="2" s="1"/>
  <c r="T7" i="2" s="1"/>
  <c r="U7" i="2" s="1"/>
  <c r="V7" i="2" s="1"/>
  <c r="K8" i="2"/>
  <c r="L8" i="2"/>
  <c r="M8" i="2" s="1"/>
  <c r="N8" i="2" s="1"/>
  <c r="R8" i="2"/>
  <c r="S8" i="2" s="1"/>
  <c r="T8" i="2" s="1"/>
  <c r="U8" i="2" s="1"/>
  <c r="V8" i="2" s="1"/>
  <c r="K9" i="2"/>
  <c r="L9" i="2"/>
  <c r="M9" i="2" s="1"/>
  <c r="R9" i="2"/>
  <c r="S9" i="2" s="1"/>
  <c r="T9" i="2" s="1"/>
  <c r="U9" i="2" s="1"/>
  <c r="V9" i="2" s="1"/>
  <c r="K10" i="2"/>
  <c r="L10" i="2"/>
  <c r="M10" i="2" s="1"/>
  <c r="R10" i="2"/>
  <c r="S10" i="2"/>
  <c r="T10" i="2" s="1"/>
  <c r="U10" i="2" s="1"/>
  <c r="V10" i="2" s="1"/>
  <c r="K11" i="2"/>
  <c r="L11" i="2"/>
  <c r="M11" i="2" s="1"/>
  <c r="R11" i="2"/>
  <c r="S11" i="2" s="1"/>
  <c r="T11" i="2"/>
  <c r="U11" i="2" s="1"/>
  <c r="V11" i="2" s="1"/>
  <c r="K12" i="2"/>
  <c r="L12" i="2"/>
  <c r="M12" i="2" s="1"/>
  <c r="R12" i="2"/>
  <c r="S12" i="2" s="1"/>
  <c r="T12" i="2" s="1"/>
  <c r="U12" i="2" s="1"/>
  <c r="V12" i="2" s="1"/>
  <c r="K13" i="2"/>
  <c r="L13" i="2"/>
  <c r="M13" i="2" s="1"/>
  <c r="R13" i="2"/>
  <c r="S13" i="2" s="1"/>
  <c r="T13" i="2" s="1"/>
  <c r="U13" i="2" s="1"/>
  <c r="V13" i="2" s="1"/>
  <c r="K14" i="2"/>
  <c r="L14" i="2"/>
  <c r="M14" i="2" s="1"/>
  <c r="R14" i="2"/>
  <c r="S14" i="2" s="1"/>
  <c r="T14" i="2" s="1"/>
  <c r="U14" i="2" s="1"/>
  <c r="V14" i="2" s="1"/>
  <c r="K15" i="2"/>
  <c r="L15" i="2"/>
  <c r="M15" i="2" s="1"/>
  <c r="R15" i="2"/>
  <c r="S15" i="2" s="1"/>
  <c r="T15" i="2" s="1"/>
  <c r="U15" i="2" s="1"/>
  <c r="V15" i="2" s="1"/>
  <c r="X15" i="2" s="1"/>
  <c r="K16" i="2"/>
  <c r="L16" i="2"/>
  <c r="M16" i="2" s="1"/>
  <c r="R16" i="2"/>
  <c r="S16" i="2" s="1"/>
  <c r="T16" i="2" s="1"/>
  <c r="U16" i="2" s="1"/>
  <c r="V16" i="2" s="1"/>
  <c r="X16" i="2" s="1"/>
  <c r="K17" i="2"/>
  <c r="L17" i="2"/>
  <c r="M17" i="2" s="1"/>
  <c r="O17" i="2" s="1"/>
  <c r="R17" i="2"/>
  <c r="S17" i="2" s="1"/>
  <c r="T17" i="2" s="1"/>
  <c r="U17" i="2" s="1"/>
  <c r="V17" i="2" s="1"/>
  <c r="W17" i="2" s="1"/>
  <c r="K18" i="2"/>
  <c r="L18" i="2"/>
  <c r="M18" i="2" s="1"/>
  <c r="R18" i="2"/>
  <c r="S18" i="2" s="1"/>
  <c r="T18" i="2" s="1"/>
  <c r="U18" i="2" s="1"/>
  <c r="V18" i="2" s="1"/>
  <c r="K19" i="2"/>
  <c r="L19" i="2"/>
  <c r="M19" i="2" s="1"/>
  <c r="R19" i="2"/>
  <c r="S19" i="2" s="1"/>
  <c r="T19" i="2" s="1"/>
  <c r="U19" i="2" s="1"/>
  <c r="V19" i="2" s="1"/>
  <c r="K20" i="2"/>
  <c r="L20" i="2"/>
  <c r="M20" i="2" s="1"/>
  <c r="R20" i="2"/>
  <c r="S20" i="2" s="1"/>
  <c r="T20" i="2" s="1"/>
  <c r="U20" i="2" s="1"/>
  <c r="V20" i="2" s="1"/>
  <c r="K21" i="2"/>
  <c r="L21" i="2"/>
  <c r="M21" i="2" s="1"/>
  <c r="R21" i="2"/>
  <c r="S21" i="2" s="1"/>
  <c r="T21" i="2" s="1"/>
  <c r="U21" i="2" s="1"/>
  <c r="V21" i="2" s="1"/>
  <c r="K22" i="2"/>
  <c r="L22" i="2"/>
  <c r="M22" i="2" s="1"/>
  <c r="R22" i="2"/>
  <c r="S22" i="2" s="1"/>
  <c r="T22" i="2" s="1"/>
  <c r="U22" i="2" s="1"/>
  <c r="V22" i="2" s="1"/>
  <c r="K23" i="2"/>
  <c r="L23" i="2"/>
  <c r="M23" i="2" s="1"/>
  <c r="R23" i="2"/>
  <c r="S23" i="2" s="1"/>
  <c r="T23" i="2" s="1"/>
  <c r="U23" i="2" s="1"/>
  <c r="V23" i="2" s="1"/>
  <c r="K24" i="2"/>
  <c r="L24" i="2"/>
  <c r="M24" i="2" s="1"/>
  <c r="R24" i="2"/>
  <c r="S24" i="2" s="1"/>
  <c r="T24" i="2" s="1"/>
  <c r="U24" i="2" s="1"/>
  <c r="V24" i="2" s="1"/>
  <c r="K25" i="2"/>
  <c r="L25" i="2"/>
  <c r="M25" i="2" s="1"/>
  <c r="R25" i="2"/>
  <c r="S25" i="2" s="1"/>
  <c r="T25" i="2" s="1"/>
  <c r="U25" i="2" s="1"/>
  <c r="V25" i="2" s="1"/>
  <c r="K26" i="2"/>
  <c r="L26" i="2"/>
  <c r="M26" i="2" s="1"/>
  <c r="R26" i="2"/>
  <c r="S26" i="2" s="1"/>
  <c r="T26" i="2" s="1"/>
  <c r="U26" i="2" s="1"/>
  <c r="V26" i="2" s="1"/>
  <c r="K27" i="2"/>
  <c r="L27" i="2"/>
  <c r="M27" i="2" s="1"/>
  <c r="R27" i="2"/>
  <c r="S27" i="2" s="1"/>
  <c r="T27" i="2" s="1"/>
  <c r="U27" i="2" s="1"/>
  <c r="V27" i="2" s="1"/>
  <c r="K28" i="2"/>
  <c r="L28" i="2"/>
  <c r="M28" i="2" s="1"/>
  <c r="R28" i="2"/>
  <c r="S28" i="2"/>
  <c r="T28" i="2" s="1"/>
  <c r="U28" i="2" s="1"/>
  <c r="V28" i="2" s="1"/>
  <c r="K29" i="2"/>
  <c r="L29" i="2"/>
  <c r="M29" i="2" s="1"/>
  <c r="R29" i="2"/>
  <c r="S29" i="2" s="1"/>
  <c r="T29" i="2" s="1"/>
  <c r="U29" i="2" s="1"/>
  <c r="V29" i="2" s="1"/>
  <c r="K30" i="2"/>
  <c r="L30" i="2"/>
  <c r="M30" i="2" s="1"/>
  <c r="N30" i="2" s="1"/>
  <c r="R30" i="2"/>
  <c r="S30" i="2" s="1"/>
  <c r="T30" i="2" s="1"/>
  <c r="U30" i="2" s="1"/>
  <c r="V30" i="2" s="1"/>
  <c r="AS2" i="2"/>
  <c r="AR2" i="2"/>
  <c r="R3" i="2"/>
  <c r="S3" i="2" s="1"/>
  <c r="T3" i="2" s="1"/>
  <c r="U3" i="2" s="1"/>
  <c r="V3" i="2" s="1"/>
  <c r="L3" i="2"/>
  <c r="M3" i="2" s="1"/>
  <c r="K3" i="2"/>
  <c r="AW2" i="2" l="1"/>
  <c r="N18" i="2"/>
  <c r="N28" i="2"/>
  <c r="O28" i="2"/>
  <c r="N10" i="2"/>
  <c r="O10" i="2"/>
  <c r="N6" i="2"/>
  <c r="O6" i="2"/>
  <c r="O30" i="2"/>
  <c r="O8" i="2"/>
  <c r="O5" i="2"/>
  <c r="W29" i="2"/>
  <c r="Z29" i="2" s="1"/>
  <c r="Y29" i="2"/>
  <c r="X29" i="2"/>
  <c r="O27" i="2"/>
  <c r="P27" i="2"/>
  <c r="O29" i="2"/>
  <c r="P29" i="2"/>
  <c r="X28" i="2"/>
  <c r="W28" i="2"/>
  <c r="Y28" i="2"/>
  <c r="W27" i="2"/>
  <c r="Y27" i="2"/>
  <c r="X27" i="2"/>
  <c r="W24" i="2"/>
  <c r="Y24" i="2"/>
  <c r="X24" i="2"/>
  <c r="X23" i="2"/>
  <c r="Y23" i="2"/>
  <c r="W23" i="2"/>
  <c r="W20" i="2"/>
  <c r="Y20" i="2"/>
  <c r="X20" i="2"/>
  <c r="X19" i="2"/>
  <c r="Y19" i="2"/>
  <c r="W19" i="2"/>
  <c r="X30" i="2"/>
  <c r="W30" i="2"/>
  <c r="Y30" i="2"/>
  <c r="X26" i="2"/>
  <c r="W26" i="2"/>
  <c r="Y26" i="2"/>
  <c r="P26" i="2"/>
  <c r="X25" i="2"/>
  <c r="Y25" i="2"/>
  <c r="W25" i="2"/>
  <c r="W22" i="2"/>
  <c r="Y22" i="2"/>
  <c r="X22" i="2"/>
  <c r="X21" i="2"/>
  <c r="Y21" i="2"/>
  <c r="W21" i="2"/>
  <c r="W18" i="2"/>
  <c r="Y18" i="2"/>
  <c r="Y17" i="2"/>
  <c r="X18" i="2"/>
  <c r="N29" i="2"/>
  <c r="N27" i="2"/>
  <c r="O24" i="2"/>
  <c r="N23" i="2"/>
  <c r="P23" i="2"/>
  <c r="P22" i="2"/>
  <c r="O22" i="2"/>
  <c r="N21" i="2"/>
  <c r="P21" i="2"/>
  <c r="P20" i="2"/>
  <c r="O20" i="2"/>
  <c r="N19" i="2"/>
  <c r="P19" i="2"/>
  <c r="P18" i="2"/>
  <c r="O18" i="2"/>
  <c r="N17" i="2"/>
  <c r="P17" i="2"/>
  <c r="X14" i="2"/>
  <c r="Y14" i="2"/>
  <c r="W14" i="2"/>
  <c r="Z14" i="2" s="1"/>
  <c r="W11" i="2"/>
  <c r="Y11" i="2"/>
  <c r="X11" i="2"/>
  <c r="O26" i="2"/>
  <c r="N25" i="2"/>
  <c r="P25" i="2"/>
  <c r="P24" i="2"/>
  <c r="P30" i="2"/>
  <c r="Q30" i="2" s="1"/>
  <c r="P28" i="2"/>
  <c r="N26" i="2"/>
  <c r="O25" i="2"/>
  <c r="N24" i="2"/>
  <c r="Q24" i="2" s="1"/>
  <c r="O23" i="2"/>
  <c r="N22" i="2"/>
  <c r="O21" i="2"/>
  <c r="N20" i="2"/>
  <c r="O19" i="2"/>
  <c r="X17" i="2"/>
  <c r="W16" i="2"/>
  <c r="Y16" i="2"/>
  <c r="N16" i="2"/>
  <c r="P16" i="2"/>
  <c r="O16" i="2"/>
  <c r="W15" i="2"/>
  <c r="Y15" i="2"/>
  <c r="P15" i="2"/>
  <c r="W13" i="2"/>
  <c r="Y13" i="2"/>
  <c r="X13" i="2"/>
  <c r="X12" i="2"/>
  <c r="Y12" i="2"/>
  <c r="W12" i="2"/>
  <c r="O15" i="2"/>
  <c r="N14" i="2"/>
  <c r="P14" i="2"/>
  <c r="P13" i="2"/>
  <c r="O13" i="2"/>
  <c r="N12" i="2"/>
  <c r="P12" i="2"/>
  <c r="N11" i="2"/>
  <c r="P11" i="2"/>
  <c r="O11" i="2"/>
  <c r="W10" i="2"/>
  <c r="Y10" i="2"/>
  <c r="X10" i="2"/>
  <c r="X9" i="2"/>
  <c r="W9" i="2"/>
  <c r="Y9" i="2"/>
  <c r="N7" i="2"/>
  <c r="P7" i="2"/>
  <c r="O7" i="2"/>
  <c r="W6" i="2"/>
  <c r="Y6" i="2"/>
  <c r="X6" i="2"/>
  <c r="X5" i="2"/>
  <c r="W5" i="2"/>
  <c r="Y5" i="2"/>
  <c r="O4" i="2"/>
  <c r="P5" i="2"/>
  <c r="N4" i="2"/>
  <c r="P4" i="2"/>
  <c r="N15" i="2"/>
  <c r="O14" i="2"/>
  <c r="N13" i="2"/>
  <c r="O12" i="2"/>
  <c r="N9" i="2"/>
  <c r="P9" i="2"/>
  <c r="O9" i="2"/>
  <c r="W8" i="2"/>
  <c r="Y8" i="2"/>
  <c r="X8" i="2"/>
  <c r="X7" i="2"/>
  <c r="W7" i="2"/>
  <c r="Y7" i="2"/>
  <c r="W4" i="2"/>
  <c r="Y4" i="2"/>
  <c r="X4" i="2"/>
  <c r="P10" i="2"/>
  <c r="P8" i="2"/>
  <c r="Q8" i="2" s="1"/>
  <c r="P6" i="2"/>
  <c r="Q6" i="2" s="1"/>
  <c r="O3" i="2"/>
  <c r="P3" i="2"/>
  <c r="Y3" i="2"/>
  <c r="W3" i="2"/>
  <c r="X3" i="2"/>
  <c r="N3" i="2"/>
  <c r="Z4" i="2" l="1"/>
  <c r="Q20" i="2"/>
  <c r="Q17" i="2"/>
  <c r="AA17" i="2" s="1"/>
  <c r="Q10" i="2"/>
  <c r="Z17" i="2"/>
  <c r="Q22" i="2"/>
  <c r="Q26" i="2"/>
  <c r="Q27" i="2"/>
  <c r="Z6" i="2"/>
  <c r="AA6" i="2" s="1"/>
  <c r="Z27" i="2"/>
  <c r="Z7" i="2"/>
  <c r="Q5" i="2"/>
  <c r="Z5" i="2"/>
  <c r="Q7" i="2"/>
  <c r="Z9" i="2"/>
  <c r="Z13" i="2"/>
  <c r="Z15" i="2"/>
  <c r="Z11" i="2"/>
  <c r="Z18" i="2"/>
  <c r="Z22" i="2"/>
  <c r="Z26" i="2"/>
  <c r="Z30" i="2"/>
  <c r="AA30" i="2" s="1"/>
  <c r="Z20" i="2"/>
  <c r="Z24" i="2"/>
  <c r="AA24" i="2" s="1"/>
  <c r="Q3" i="2"/>
  <c r="Z8" i="2"/>
  <c r="AA8" i="2" s="1"/>
  <c r="Z10" i="2"/>
  <c r="Q16" i="2"/>
  <c r="Z3" i="2"/>
  <c r="Q9" i="2"/>
  <c r="Q13" i="2"/>
  <c r="Q15" i="2"/>
  <c r="AA15" i="2" s="1"/>
  <c r="Q4" i="2"/>
  <c r="AA4" i="2" s="1"/>
  <c r="Q11" i="2"/>
  <c r="Z12" i="2"/>
  <c r="Q28" i="2"/>
  <c r="Q18" i="2"/>
  <c r="Q29" i="2"/>
  <c r="AA29" i="2" s="1"/>
  <c r="Z21" i="2"/>
  <c r="Z25" i="2"/>
  <c r="Z19" i="2"/>
  <c r="Z23" i="2"/>
  <c r="Z28" i="2"/>
  <c r="Q14" i="2"/>
  <c r="Z16" i="2"/>
  <c r="Q19" i="2"/>
  <c r="AA19" i="2" s="1"/>
  <c r="Q23" i="2"/>
  <c r="Q12" i="2"/>
  <c r="Q25" i="2"/>
  <c r="Q21" i="2"/>
  <c r="AA21" i="2" s="1"/>
  <c r="AA26" i="2" l="1"/>
  <c r="AA27" i="2"/>
  <c r="AA20" i="2"/>
  <c r="AA22" i="2"/>
  <c r="AA10" i="2"/>
  <c r="AA9" i="2"/>
  <c r="AA12" i="2"/>
  <c r="AA23" i="2"/>
  <c r="AA13" i="2"/>
  <c r="AA16" i="2"/>
  <c r="AA28" i="2"/>
  <c r="AA11" i="2"/>
  <c r="AA3" i="2"/>
  <c r="AA7" i="2"/>
  <c r="AA18" i="2"/>
  <c r="AA5" i="2"/>
  <c r="AZ2" i="2"/>
  <c r="AA25" i="2"/>
  <c r="AA14" i="2"/>
  <c r="AX2" i="2"/>
  <c r="AY2" i="2"/>
  <c r="AU2" i="2" l="1"/>
  <c r="AV2" i="2"/>
  <c r="AT2" i="2"/>
  <c r="BA2" i="2" s="1"/>
  <c r="BB2" i="2" s="1"/>
</calcChain>
</file>

<file path=xl/sharedStrings.xml><?xml version="1.0" encoding="utf-8"?>
<sst xmlns="http://schemas.openxmlformats.org/spreadsheetml/2006/main" count="329" uniqueCount="138">
  <si>
    <r>
      <rPr>
        <sz val="11"/>
        <color rgb="FF000000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   រុក្ខៈ រីវើរ រីសត ( រុក្ខៈ រីវើរ រីសត)  </t>
    </r>
    <r>
      <rPr>
        <sz val="11"/>
        <color rgb="FFFF0000"/>
        <rFont val="Khmer OS Muol Light"/>
      </rPr>
      <t>សកម្មភាពអាជីវកម្ម  សណ្ឋាគារ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 xml:space="preserve">អាសយដ្ឋាន  ភូមិ ទ្រាំង ឃុំ/សង្កាត់ ស្លក្រាម ក្រុង/ស្រុក/ខណ្ឌ ក្រុងសៀមរាប រាជធានី/ខេត្ត សៀមរាប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>រយៈពេលព្យួរកិច្ចសន្យាការងារ ៦០ថ្ងៃ ចាប់ពីថ្ងៃទី២៦ ខែ០៤ ឆ្នាំ២០២០ ដល់ថ្ងៃទី២៥ ខែ០៦ ឆ្នាំ២០២០</t>
    </r>
  </si>
  <si>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</si>
  <si>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</si>
  <si>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</si>
  <si>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</si>
  <si>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</si>
  <si>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</si>
  <si>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
ប័ណ្ណ​សញ្ញាតិខ្មែរ</t>
  </si>
  <si>
    <t>លេខទូរស័ព្ទ</t>
  </si>
  <si>
    <t>ស្នាមមេដៃស្តាំ</t>
  </si>
  <si>
    <t>សុង គិមសៀង</t>
  </si>
  <si>
    <t>ហៀក ហំ</t>
  </si>
  <si>
    <t>តែម ចន្ថា</t>
  </si>
  <si>
    <t>គួន សឿយ</t>
  </si>
  <si>
    <t>ថូក ថាង</t>
  </si>
  <si>
    <t>ទត់ សុខុម</t>
  </si>
  <si>
    <t>រស់ ហើម</t>
  </si>
  <si>
    <t>អោម ចាន់</t>
  </si>
  <si>
    <t>និត ចិន្តា</t>
  </si>
  <si>
    <t>ខៃ រដ្ឋា</t>
  </si>
  <si>
    <t>ភឿន ផាត់</t>
  </si>
  <si>
    <t>រ៉ន រើន</t>
  </si>
  <si>
    <t>ជិម ច័ន្ទដារ៉ា</t>
  </si>
  <si>
    <t>នី ផានិត្យ</t>
  </si>
  <si>
    <t>អិត គឹមហួ</t>
  </si>
  <si>
    <t>ឡែម សុលៃ</t>
  </si>
  <si>
    <t>ឈឿន ជា</t>
  </si>
  <si>
    <t>ហាន់ តូឡូ</t>
  </si>
  <si>
    <t>រៀម​​ ភារ៉ា</t>
  </si>
  <si>
    <t>សំ ណាស៊ី</t>
  </si>
  <si>
    <t>ទី សុផន</t>
  </si>
  <si>
    <t>កែវ សុខសាន្ត</t>
  </si>
  <si>
    <t>វ៉ែន ជំនាញ</t>
  </si>
  <si>
    <t>ថ្ងៃទី២២ ខែ០៤ ឆ្នាំ២០២០
ហត្ថលេខា និងត្រា
នាយកក្រុមហ៊ុន</t>
  </si>
  <si>
    <t>ប្រុស</t>
  </si>
  <si>
    <t>1840318-1316441-ឌ</t>
  </si>
  <si>
    <t>1870218-1261680-ធ</t>
  </si>
  <si>
    <t xml:space="preserve"> តំ តុន</t>
  </si>
  <si>
    <t>1890418-1344770-ម</t>
  </si>
  <si>
    <t>1940519-2076673-ល</t>
  </si>
  <si>
    <t>6</t>
  </si>
  <si>
    <t>ស្រី</t>
  </si>
  <si>
    <t>7</t>
  </si>
  <si>
    <t>1803468771(01)</t>
  </si>
  <si>
    <t>8</t>
  </si>
  <si>
    <t>9</t>
  </si>
  <si>
    <t>មិត្ត ដារ៉ុង</t>
  </si>
  <si>
    <t>2010519-2064051-ឃ</t>
  </si>
  <si>
    <t>ហ៊ន់ ហួម</t>
  </si>
  <si>
    <t>នុល ស្រីនិច</t>
  </si>
  <si>
    <t>1931117-0957488-ឡ</t>
  </si>
  <si>
    <t>2940518-1403355-ទ</t>
  </si>
  <si>
    <t>180486057 (01)</t>
  </si>
  <si>
    <t>1880819-2177131-ម</t>
  </si>
  <si>
    <t>180351692 (01)</t>
  </si>
  <si>
    <t>19206118-1447635-ម</t>
  </si>
  <si>
    <t>តំ រ៉ានី</t>
  </si>
  <si>
    <t>2991117-0971234-ភ</t>
  </si>
  <si>
    <t>2870118-1148726-ភ</t>
  </si>
  <si>
    <t>បានបញ្ចប់ត្រឹមលេខរៀងទី 28 ឈ្មោះ សំ ណាស៊ី
សម្គាល់៖
 	 	 	 	-ក្រុមហ៊ុនត្រូវបោះត្រានៅគ្រប់ទំព័រលើបញ្ជីឈ្មោះនេះ ​
 	 	 	 	-ក្រុមហ៊ុនត្រូវផ្ញើបញ្ជីឈ្មោះនេះជា Excel File និង Scan បញ្ជីឈ្មោះដែលបោះត្រា និងមានស្នាមមេដៃ 
 	 	 	 	ជា   PDF File មក E-mail: suspension@nea.gov.kh</t>
  </si>
  <si>
    <t>1. ធ្វើការ COPY ពីទិន្នន័យពី J1 ដល់ BD3 ហើយ PAST នៅត្រង់ J1។
2. ហាមកែរូបមន្ត!!!! គ្រាន់តែធ្វើការ COPYរូបមន្តនៅត្រង់Rowទី៣ ហើយPASTទៅជួរដេកបន្តបន្ទាប់ខាងក្រោមរហូតដល់លេខរៀងកម្មករនិយោជិតចុងក្រោយ!!!</t>
  </si>
  <si>
    <t>ផ្ទៀងផ្ទាត់ចុងក្រោយ</t>
  </si>
  <si>
    <t>បរទេស</t>
  </si>
  <si>
    <t>គ្មានស្នាមមេដៃ</t>
  </si>
  <si>
    <t>NID_problem</t>
  </si>
  <si>
    <t>Tele_problem</t>
  </si>
  <si>
    <t>កម្មករស្នើសុំព្យួរសរុប</t>
  </si>
  <si>
    <t>កម្មករស្នើសុំព្យួរស្រី</t>
  </si>
  <si>
    <t>កម្មករអនុញ្ញាតព្យួរសរុប</t>
  </si>
  <si>
    <t>កម្មករអនុញ្ញាតព្យួរស្រី</t>
  </si>
  <si>
    <t>មិនអនុញ្ញាតសរុប</t>
  </si>
  <si>
    <t>បញ្ហាកម្មករបរទេស</t>
  </si>
  <si>
    <t>មានបញ្ហាឬគ្មាន NID</t>
  </si>
  <si>
    <t>មានបញ្ហាឬ 
គ្មានលេខទូរស័ព្ទ</t>
  </si>
  <si>
    <t>បញ្ហា២​ យ៉ាងតិច(មេដៃ, NID, Tel)</t>
  </si>
  <si>
    <t>ផ្ទៀងផ្ទាត់</t>
  </si>
  <si>
    <t>ករណី (Display លេខ NID 8 digits (ប៉ុន្តែត្រូវពិនិត្យលេខ 8 ខ្ទង់នៅក្នុង Hard Copy ហើយត្រូវប្តូ ដាក់លេខ ២ នៅត្រង់ column NID ត្រឹមត្រូវ)</t>
  </si>
  <si>
    <t>លេខ NID</t>
  </si>
  <si>
    <t>លេខ NID ថ្មី</t>
  </si>
  <si>
    <t>NID
(ត្រឹមត្រូវទម្រង់)</t>
  </si>
  <si>
    <t>NID
(មិនមានលេខ)</t>
  </si>
  <si>
    <t>NID
(ស្ទួន)</t>
  </si>
  <si>
    <t>លេខទូរសព្ទ</t>
  </si>
  <si>
    <t>Replace "/" "-" and "Space"</t>
  </si>
  <si>
    <t>First Tel Extract</t>
  </si>
  <si>
    <t>Error Adjustment</t>
  </si>
  <si>
    <t>លេខទូរសព្ទថ្មី</t>
  </si>
  <si>
    <t>លេខទូរសព្ទ 
(មិនត្រូវទម្រង់)</t>
  </si>
  <si>
    <t>លេខទូរសព្ទ 
(មិនមានលេខ)</t>
  </si>
  <si>
    <t>លេខទូរសព្ទ 
(ស្ទួន)</t>
  </si>
  <si>
    <t>ធ្វើការ Select Row ខាងលើ បន្ទាប់មកធ្វើការ Replace ទិន្នន័យនៅខាងលើពីលេខ 99999 ដោយលេខរៀងចុងក្រោយនៃទិន្នន័យ</t>
  </si>
  <si>
    <t>180852690</t>
  </si>
  <si>
    <t>180927492</t>
  </si>
  <si>
    <t>180428080</t>
  </si>
  <si>
    <t>180553393</t>
  </si>
  <si>
    <t>180821965</t>
  </si>
  <si>
    <t>180480914</t>
  </si>
  <si>
    <t>180821950</t>
  </si>
  <si>
    <t>180812440</t>
  </si>
  <si>
    <t>220093464</t>
  </si>
  <si>
    <t>180949982</t>
  </si>
  <si>
    <t>180579402</t>
  </si>
  <si>
    <t>180822079</t>
  </si>
  <si>
    <t>180527944</t>
  </si>
  <si>
    <t>180486057</t>
  </si>
  <si>
    <t>200191009</t>
  </si>
  <si>
    <t>180693011</t>
  </si>
  <si>
    <t>180581215</t>
  </si>
  <si>
    <t>180627563</t>
  </si>
  <si>
    <t>200197207</t>
  </si>
  <si>
    <t>180964964</t>
  </si>
  <si>
    <t>180820150</t>
  </si>
  <si>
    <t>092318558</t>
  </si>
  <si>
    <t>069966200</t>
  </si>
  <si>
    <t>098933288</t>
  </si>
  <si>
    <t>069483076</t>
  </si>
  <si>
    <t>0713485838</t>
  </si>
  <si>
    <t>0885075446</t>
  </si>
  <si>
    <t>066455046</t>
  </si>
  <si>
    <t>070550925</t>
  </si>
  <si>
    <t>0962637106</t>
  </si>
  <si>
    <t>087659235</t>
  </si>
  <si>
    <t>087991901</t>
  </si>
  <si>
    <t>0975049599</t>
  </si>
  <si>
    <t>010550310</t>
  </si>
  <si>
    <t>092362585</t>
  </si>
  <si>
    <t>0972590865</t>
  </si>
  <si>
    <t>068489946</t>
  </si>
  <si>
    <t>0978261242</t>
  </si>
  <si>
    <t>069569808</t>
  </si>
  <si>
    <t>090791074</t>
  </si>
  <si>
    <t>0965842740</t>
  </si>
  <si>
    <t>098503363</t>
  </si>
  <si>
    <t>ល.រដើម</t>
  </si>
  <si>
    <t>ល.រថ្មី</t>
  </si>
  <si>
    <r>
      <rPr>
        <sz val="11"/>
        <rFont val="Khmer OS Muol Light"/>
      </rPr>
      <t>បញ្ជីរាយនាមកម្មករនិយោជិតដែលអនុញ្ញាតឱ្យព្យួរកិច្ចសន្យាការងារ
ក្រុមហ៊ុន   រុក្ខៈ រីវើរ រីសត ( រុក្ខៈ រីវើរ រីសត)  សកម្មភាពអាជីវកម្ម  សណ្ឋាគារ</t>
    </r>
    <r>
      <rPr>
        <sz val="11"/>
        <rFont val="Khmer OS Battambang"/>
      </rPr>
      <t xml:space="preserve">
</t>
    </r>
    <r>
      <rPr>
        <sz val="12"/>
        <rFont val="Khmer OS Battambang"/>
      </rPr>
      <t xml:space="preserve">អាសយដ្ឋាន  ភូមិ ទ្រាំង ឃុំ/សង្កាត់ ស្លក្រាម ក្រុង/ស្រុក/ខណ្ឌ ក្រុងសៀមរាប រាជធានី/ខេត្ត សៀមរាប </t>
    </r>
  </si>
  <si>
    <t>បានបញ្ចប់ត្រឹមលេខរៀងថ្មីទី 21 ឈ្មោះ សំ ណាស៊ី  (ស្រីចំនួន​ 7 នាក់)</t>
  </si>
  <si>
    <t>រយៈពេលព្យួរកិច្ចសន្យាការងារ ៦០ថ្ងៃ ចាប់ពីថ្ងៃទី០១ ខែ០៥ ឆ្នាំ២០២០ ដល់ថ្ងៃទី២៩ ខែ០៦ ឆ្នាំ២០២០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</si>
</sst>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#########"/>
    <numFmt numFmtId="165" formatCode="dd\-mmm\-yyyy"/>
  </numFmts>
  <fonts count="28" x14ac:knownFonts="1"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color rgb="FFFF0000"/>
      <name val="Khmer OS Muol Light"/>
    </font>
    <font>
      <sz val="12"/>
      <color rgb="FF000000"/>
      <name val="Khmer OS Battambang"/>
    </font>
    <font>
      <sz val="11"/>
      <color theme="1"/>
      <name val="Khmer OS Siemreap"/>
    </font>
    <font>
      <sz val="11"/>
      <color theme="1"/>
      <name val="Khmer OS Battambang"/>
    </font>
    <font>
      <b/>
      <sz val="16"/>
      <color rgb="FFC00000"/>
      <name val="Khmer OS Battambang"/>
    </font>
    <font>
      <b/>
      <sz val="20"/>
      <color rgb="FFC00000"/>
      <name val="Khmer OS Battambang"/>
    </font>
    <font>
      <b/>
      <sz val="11"/>
      <color rgb="FFFF0000"/>
      <name val="Khmer OS Battambang"/>
    </font>
    <font>
      <sz val="10"/>
      <name val="Khmer OS Battambang"/>
    </font>
    <font>
      <b/>
      <sz val="10"/>
      <color rgb="FFFF0000"/>
      <name val="Khmer OS Battambang"/>
    </font>
    <font>
      <b/>
      <sz val="10"/>
      <color rgb="FFC00000"/>
      <name val="Khmer OS Battambang"/>
    </font>
    <font>
      <b/>
      <sz val="9"/>
      <name val="Khmer OS System"/>
    </font>
    <font>
      <b/>
      <sz val="9"/>
      <color rgb="FF3366CC"/>
      <name val="Khmer OS System"/>
    </font>
    <font>
      <sz val="10"/>
      <color theme="1"/>
      <name val="Khmer OS Battambang"/>
    </font>
    <font>
      <sz val="10"/>
      <color rgb="FFFF0000"/>
      <name val="Khmer OS Battambang"/>
    </font>
    <font>
      <b/>
      <sz val="26"/>
      <color rgb="FFFF0000"/>
      <name val="Khmer OS Battambang"/>
    </font>
    <font>
      <sz val="12"/>
      <color theme="1"/>
      <name val="Times New Roman"/>
      <family val="1"/>
    </font>
    <font>
      <sz val="12"/>
      <color theme="1"/>
      <name val="Khmer OS Battambang"/>
    </font>
    <font>
      <sz val="12"/>
      <color rgb="FFC00000"/>
      <name val="Times New Roman"/>
      <family val="1"/>
    </font>
    <font>
      <sz val="12"/>
      <name val="Khmer OS Battambang"/>
    </font>
    <font>
      <sz val="11"/>
      <color theme="1"/>
      <name val="Times New Roman"/>
      <family val="1"/>
    </font>
    <font>
      <b/>
      <sz val="14"/>
      <color rgb="FFC00000"/>
      <name val="Khmer OS Battambang"/>
    </font>
    <font>
      <sz val="11"/>
      <name val="Khmer OS Battambang"/>
    </font>
    <font>
      <sz val="11"/>
      <name val="Khmer OS Muol Light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5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165" fontId="7" fillId="0" borderId="3" xfId="2" applyNumberFormat="1" applyFont="1" applyBorder="1" applyAlignment="1">
      <alignment horizontal="center" vertical="center"/>
    </xf>
    <xf numFmtId="49" fontId="7" fillId="0" borderId="3" xfId="2" applyNumberFormat="1" applyFont="1" applyBorder="1" applyAlignment="1">
      <alignment horizontal="center" vertical="center"/>
    </xf>
    <xf numFmtId="49" fontId="7" fillId="0" borderId="0" xfId="2" applyNumberFormat="1" applyFont="1" applyAlignment="1">
      <alignment horizontal="center" vertical="center"/>
    </xf>
    <xf numFmtId="164" fontId="7" fillId="0" borderId="3" xfId="2" applyNumberFormat="1" applyFont="1" applyBorder="1" applyAlignment="1">
      <alignment horizontal="center" vertical="center"/>
    </xf>
    <xf numFmtId="0" fontId="1" fillId="0" borderId="3" xfId="2" applyBorder="1" applyAlignment="1">
      <alignment horizontal="center" vertical="center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0" fontId="11" fillId="4" borderId="7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/>
    </xf>
    <xf numFmtId="0" fontId="11" fillId="8" borderId="7" xfId="0" applyFont="1" applyFill="1" applyBorder="1" applyAlignment="1">
      <alignment horizontal="center" vertical="center"/>
    </xf>
    <xf numFmtId="0" fontId="0" fillId="0" borderId="6" xfId="0" applyBorder="1"/>
    <xf numFmtId="0" fontId="12" fillId="9" borderId="7" xfId="0" applyFont="1" applyFill="1" applyBorder="1" applyAlignment="1" applyProtection="1">
      <alignment horizontal="center" vertical="center" wrapText="1"/>
      <protection locked="0"/>
    </xf>
    <xf numFmtId="0" fontId="13" fillId="10" borderId="8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vertical="center" wrapText="1"/>
    </xf>
    <xf numFmtId="0" fontId="14" fillId="5" borderId="10" xfId="0" applyFont="1" applyFill="1" applyBorder="1" applyAlignment="1" applyProtection="1">
      <alignment horizontal="center" vertical="center" wrapText="1"/>
      <protection locked="0"/>
    </xf>
    <xf numFmtId="0" fontId="15" fillId="10" borderId="11" xfId="0" applyFont="1" applyFill="1" applyBorder="1" applyAlignment="1">
      <alignment horizontal="center" vertical="center" wrapText="1"/>
    </xf>
    <xf numFmtId="49" fontId="16" fillId="10" borderId="11" xfId="0" applyNumberFormat="1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18" fillId="9" borderId="3" xfId="0" applyFont="1" applyFill="1" applyBorder="1" applyAlignment="1" applyProtection="1">
      <alignment horizontal="center" vertical="center" wrapText="1"/>
    </xf>
    <xf numFmtId="0" fontId="13" fillId="10" borderId="4" xfId="0" applyFont="1" applyFill="1" applyBorder="1" applyAlignment="1">
      <alignment horizontal="center" vertical="center"/>
    </xf>
    <xf numFmtId="0" fontId="19" fillId="4" borderId="13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right" vertical="center"/>
    </xf>
    <xf numFmtId="0" fontId="20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right" vertical="center"/>
    </xf>
    <xf numFmtId="2" fontId="21" fillId="0" borderId="3" xfId="0" applyNumberFormat="1" applyFont="1" applyBorder="1" applyAlignment="1">
      <alignment horizontal="right" vertical="center"/>
    </xf>
    <xf numFmtId="0" fontId="20" fillId="0" borderId="3" xfId="0" applyFont="1" applyBorder="1" applyAlignment="1">
      <alignment horizontal="right" vertical="center"/>
    </xf>
    <xf numFmtId="0" fontId="22" fillId="4" borderId="3" xfId="0" applyFont="1" applyFill="1" applyBorder="1" applyAlignment="1">
      <alignment horizontal="right" vertical="center"/>
    </xf>
    <xf numFmtId="2" fontId="23" fillId="0" borderId="3" xfId="0" applyNumberFormat="1" applyFont="1" applyFill="1" applyBorder="1" applyAlignment="1">
      <alignment horizontal="center" vertical="center" shrinkToFit="1"/>
    </xf>
    <xf numFmtId="49" fontId="21" fillId="0" borderId="3" xfId="0" applyNumberFormat="1" applyFont="1" applyBorder="1" applyAlignment="1">
      <alignment horizontal="right" vertical="center"/>
    </xf>
    <xf numFmtId="0" fontId="20" fillId="0" borderId="3" xfId="0" applyFont="1" applyBorder="1" applyAlignment="1">
      <alignment vertical="center"/>
    </xf>
    <xf numFmtId="0" fontId="22" fillId="3" borderId="12" xfId="0" applyFont="1" applyFill="1" applyBorder="1" applyAlignment="1">
      <alignment horizontal="right" vertical="center"/>
    </xf>
    <xf numFmtId="0" fontId="0" fillId="0" borderId="12" xfId="0" applyBorder="1"/>
    <xf numFmtId="0" fontId="24" fillId="0" borderId="12" xfId="0" applyFont="1" applyBorder="1"/>
    <xf numFmtId="0" fontId="0" fillId="0" borderId="0" xfId="0"/>
    <xf numFmtId="49" fontId="0" fillId="0" borderId="0" xfId="0" applyNumberFormat="1"/>
    <xf numFmtId="0" fontId="0" fillId="3" borderId="0" xfId="0" applyFill="1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65" fontId="8" fillId="0" borderId="3" xfId="2" applyNumberFormat="1" applyFont="1" applyBorder="1" applyAlignment="1">
      <alignment horizontal="center" vertical="center"/>
    </xf>
    <xf numFmtId="49" fontId="8" fillId="0" borderId="3" xfId="2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9" fillId="2" borderId="6" xfId="0" applyFont="1" applyFill="1" applyBorder="1" applyAlignment="1" applyProtection="1">
      <alignment horizontal="left" vertical="center" wrapText="1"/>
      <protection locked="0"/>
    </xf>
    <xf numFmtId="0" fontId="26" fillId="0" borderId="0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A30" workbookViewId="0">
      <selection activeCell="D30" sqref="D30"/>
    </sheetView>
  </sheetViews>
  <sheetFormatPr defaultRowHeight="23.25" x14ac:dyDescent="0.65"/>
  <cols>
    <col min="1" max="1" width="6" customWidth="1"/>
    <col min="2" max="2" width="16" customWidth="1"/>
    <col min="3" max="3" width="4" customWidth="1"/>
    <col min="4" max="4" width="12.25" bestFit="1" customWidth="1"/>
    <col min="5" max="5" width="13" customWidth="1"/>
    <col min="6" max="6" width="24.125" style="1" customWidth="1"/>
    <col min="7" max="8" width="17" style="1" customWidth="1"/>
    <col min="9" max="9" width="15" customWidth="1"/>
  </cols>
  <sheetData>
    <row r="1" spans="1:9" ht="160.15" customHeight="1" x14ac:dyDescent="0.65">
      <c r="A1" s="63" t="s">
        <v>0</v>
      </c>
      <c r="B1" s="64"/>
      <c r="C1" s="64"/>
      <c r="D1" s="64"/>
      <c r="E1" s="64"/>
      <c r="F1" s="64"/>
      <c r="G1" s="64"/>
      <c r="H1" s="64"/>
      <c r="I1" s="64"/>
    </row>
    <row r="2" spans="1:9" ht="70.150000000000006" customHeight="1" x14ac:dyDescent="0.6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4" t="s">
        <v>6</v>
      </c>
      <c r="G2" s="4" t="s">
        <v>7</v>
      </c>
      <c r="H2" s="2" t="s">
        <v>8</v>
      </c>
      <c r="I2" s="2" t="s">
        <v>9</v>
      </c>
    </row>
    <row r="3" spans="1:9" ht="60" customHeight="1" x14ac:dyDescent="0.65">
      <c r="A3" s="14">
        <v>1</v>
      </c>
      <c r="B3" s="9" t="s">
        <v>10</v>
      </c>
      <c r="C3" s="9" t="s">
        <v>34</v>
      </c>
      <c r="D3" s="10">
        <v>30851</v>
      </c>
      <c r="E3" s="8"/>
      <c r="F3" s="11" t="s">
        <v>35</v>
      </c>
      <c r="G3" s="9">
        <v>180852690</v>
      </c>
      <c r="H3" s="13">
        <v>92318558</v>
      </c>
      <c r="I3" s="3"/>
    </row>
    <row r="4" spans="1:9" ht="60" customHeight="1" x14ac:dyDescent="0.65">
      <c r="A4" s="14">
        <v>2</v>
      </c>
      <c r="B4" s="9" t="s">
        <v>11</v>
      </c>
      <c r="C4" s="9" t="s">
        <v>34</v>
      </c>
      <c r="D4" s="10">
        <v>32120</v>
      </c>
      <c r="E4" s="8"/>
      <c r="F4" s="9" t="s">
        <v>36</v>
      </c>
      <c r="G4" s="9">
        <v>180927492</v>
      </c>
      <c r="H4" s="13">
        <v>69966200</v>
      </c>
      <c r="I4" s="3"/>
    </row>
    <row r="5" spans="1:9" ht="60" customHeight="1" x14ac:dyDescent="0.65">
      <c r="A5" s="14">
        <v>3</v>
      </c>
      <c r="B5" s="9" t="s">
        <v>37</v>
      </c>
      <c r="C5" s="9" t="s">
        <v>34</v>
      </c>
      <c r="D5" s="10">
        <v>32610</v>
      </c>
      <c r="E5" s="8"/>
      <c r="F5" s="9" t="s">
        <v>38</v>
      </c>
      <c r="G5" s="9">
        <v>180428080</v>
      </c>
      <c r="H5" s="13">
        <v>98933288</v>
      </c>
      <c r="I5" s="3"/>
    </row>
    <row r="6" spans="1:9" ht="60" customHeight="1" x14ac:dyDescent="0.65">
      <c r="A6" s="14">
        <v>4</v>
      </c>
      <c r="B6" s="9" t="s">
        <v>13</v>
      </c>
      <c r="C6" s="9" t="s">
        <v>34</v>
      </c>
      <c r="D6" s="10">
        <v>34641</v>
      </c>
      <c r="E6" s="7"/>
      <c r="F6" s="12" t="s">
        <v>39</v>
      </c>
      <c r="G6" s="9">
        <v>180553393</v>
      </c>
      <c r="H6" s="13">
        <v>69483076</v>
      </c>
      <c r="I6" s="3"/>
    </row>
    <row r="7" spans="1:9" ht="60" customHeight="1" x14ac:dyDescent="0.65">
      <c r="A7" s="14">
        <v>5</v>
      </c>
      <c r="B7" s="9" t="s">
        <v>14</v>
      </c>
      <c r="C7" s="9" t="s">
        <v>34</v>
      </c>
      <c r="D7" s="10">
        <v>36070</v>
      </c>
      <c r="E7" s="8"/>
      <c r="F7" s="11" t="s">
        <v>40</v>
      </c>
      <c r="G7" s="9">
        <v>180821965</v>
      </c>
      <c r="H7" s="13">
        <v>713485838</v>
      </c>
      <c r="I7" s="3"/>
    </row>
    <row r="8" spans="1:9" ht="60" customHeight="1" x14ac:dyDescent="0.65">
      <c r="A8" s="14">
        <v>6</v>
      </c>
      <c r="B8" s="9" t="s">
        <v>15</v>
      </c>
      <c r="C8" s="9" t="s">
        <v>41</v>
      </c>
      <c r="D8" s="10">
        <v>30688</v>
      </c>
      <c r="E8" s="8"/>
      <c r="F8" s="11" t="s">
        <v>42</v>
      </c>
      <c r="G8" s="9" t="s">
        <v>43</v>
      </c>
      <c r="H8" s="13">
        <v>78874073</v>
      </c>
      <c r="I8" s="3"/>
    </row>
    <row r="9" spans="1:9" ht="60" customHeight="1" x14ac:dyDescent="0.65">
      <c r="A9" s="14">
        <v>7</v>
      </c>
      <c r="B9" s="9" t="s">
        <v>16</v>
      </c>
      <c r="C9" s="9" t="s">
        <v>34</v>
      </c>
      <c r="D9" s="10">
        <v>34430</v>
      </c>
      <c r="E9" s="8"/>
      <c r="F9" s="11" t="s">
        <v>44</v>
      </c>
      <c r="G9" s="9">
        <v>180480914</v>
      </c>
      <c r="H9" s="13">
        <v>885075446</v>
      </c>
      <c r="I9" s="3"/>
    </row>
    <row r="10" spans="1:9" ht="60" customHeight="1" x14ac:dyDescent="0.65">
      <c r="A10" s="14">
        <v>8</v>
      </c>
      <c r="B10" s="9" t="s">
        <v>17</v>
      </c>
      <c r="C10" s="9" t="s">
        <v>41</v>
      </c>
      <c r="D10" s="10">
        <v>36504</v>
      </c>
      <c r="E10" s="8"/>
      <c r="F10" s="11" t="s">
        <v>45</v>
      </c>
      <c r="G10" s="9">
        <v>180821950</v>
      </c>
      <c r="H10" s="13">
        <v>66455046</v>
      </c>
      <c r="I10" s="3"/>
    </row>
    <row r="11" spans="1:9" ht="60" customHeight="1" x14ac:dyDescent="0.65">
      <c r="A11" s="14">
        <v>9</v>
      </c>
      <c r="B11" s="9" t="s">
        <v>18</v>
      </c>
      <c r="C11" s="9" t="s">
        <v>41</v>
      </c>
      <c r="D11" s="10">
        <v>34374</v>
      </c>
      <c r="E11" s="8"/>
      <c r="F11" s="9">
        <v>10</v>
      </c>
      <c r="G11" s="9">
        <v>180812440</v>
      </c>
      <c r="H11" s="13">
        <v>70550925</v>
      </c>
      <c r="I11" s="3"/>
    </row>
    <row r="12" spans="1:9" ht="60" customHeight="1" x14ac:dyDescent="0.65">
      <c r="A12" s="14">
        <v>10</v>
      </c>
      <c r="B12" s="9" t="s">
        <v>46</v>
      </c>
      <c r="C12" s="9" t="s">
        <v>34</v>
      </c>
      <c r="D12" s="10">
        <v>34739</v>
      </c>
      <c r="E12" s="8"/>
      <c r="F12" s="9">
        <v>11</v>
      </c>
      <c r="G12" s="9">
        <v>220093464</v>
      </c>
      <c r="H12" s="13">
        <v>962637106</v>
      </c>
      <c r="I12" s="3"/>
    </row>
    <row r="13" spans="1:9" ht="60" customHeight="1" x14ac:dyDescent="0.65">
      <c r="A13" s="14">
        <v>11</v>
      </c>
      <c r="B13" s="9" t="s">
        <v>19</v>
      </c>
      <c r="C13" s="9" t="s">
        <v>41</v>
      </c>
      <c r="D13" s="10">
        <v>36963</v>
      </c>
      <c r="E13" s="8"/>
      <c r="F13" s="9" t="s">
        <v>47</v>
      </c>
      <c r="G13" s="9">
        <v>180949982</v>
      </c>
      <c r="H13" s="13">
        <v>87659235</v>
      </c>
      <c r="I13" s="3"/>
    </row>
    <row r="14" spans="1:9" ht="60" customHeight="1" x14ac:dyDescent="0.65">
      <c r="A14" s="14">
        <v>12</v>
      </c>
      <c r="B14" s="9" t="s">
        <v>48</v>
      </c>
      <c r="C14" s="9" t="s">
        <v>34</v>
      </c>
      <c r="D14" s="10">
        <v>28169</v>
      </c>
      <c r="E14" s="8"/>
      <c r="F14" s="9">
        <v>13</v>
      </c>
      <c r="G14" s="9">
        <v>180819429</v>
      </c>
      <c r="H14" s="13">
        <v>963924652</v>
      </c>
      <c r="I14" s="3"/>
    </row>
    <row r="15" spans="1:9" ht="60" customHeight="1" x14ac:dyDescent="0.65">
      <c r="A15" s="14">
        <v>13</v>
      </c>
      <c r="B15" s="9" t="s">
        <v>49</v>
      </c>
      <c r="C15" s="9" t="s">
        <v>41</v>
      </c>
      <c r="D15" s="10">
        <v>36809</v>
      </c>
      <c r="E15" s="8"/>
      <c r="F15" s="9">
        <v>18</v>
      </c>
      <c r="G15" s="9">
        <v>180970548</v>
      </c>
      <c r="H15" s="13">
        <v>885512505</v>
      </c>
      <c r="I15" s="3"/>
    </row>
    <row r="16" spans="1:9" ht="60" customHeight="1" x14ac:dyDescent="0.65">
      <c r="A16" s="14">
        <v>14</v>
      </c>
      <c r="B16" s="9" t="s">
        <v>25</v>
      </c>
      <c r="C16" s="9" t="s">
        <v>34</v>
      </c>
      <c r="D16" s="10">
        <v>35522</v>
      </c>
      <c r="E16" s="8"/>
      <c r="F16" s="9">
        <v>21</v>
      </c>
      <c r="G16" s="9">
        <v>180579402</v>
      </c>
      <c r="H16" s="13">
        <v>87991901</v>
      </c>
      <c r="I16" s="3"/>
    </row>
    <row r="17" spans="1:9" ht="60" customHeight="1" x14ac:dyDescent="0.65">
      <c r="A17" s="14">
        <v>15</v>
      </c>
      <c r="B17" s="9" t="s">
        <v>26</v>
      </c>
      <c r="C17" s="9" t="s">
        <v>34</v>
      </c>
      <c r="D17" s="10">
        <v>36534</v>
      </c>
      <c r="E17" s="8"/>
      <c r="F17" s="9">
        <v>22</v>
      </c>
      <c r="G17" s="9">
        <v>180773379</v>
      </c>
      <c r="H17" s="13">
        <v>89793683</v>
      </c>
      <c r="I17" s="3"/>
    </row>
    <row r="18" spans="1:9" ht="60" customHeight="1" x14ac:dyDescent="0.65">
      <c r="A18" s="14">
        <v>16</v>
      </c>
      <c r="B18" s="9" t="s">
        <v>27</v>
      </c>
      <c r="C18" s="9" t="s">
        <v>34</v>
      </c>
      <c r="D18" s="10">
        <v>34693</v>
      </c>
      <c r="E18" s="8"/>
      <c r="F18" s="9">
        <v>23</v>
      </c>
      <c r="G18" s="9">
        <v>180822079</v>
      </c>
      <c r="H18" s="13">
        <v>975049599</v>
      </c>
      <c r="I18" s="3"/>
    </row>
    <row r="19" spans="1:9" ht="60" customHeight="1" x14ac:dyDescent="0.65">
      <c r="A19" s="14">
        <v>17</v>
      </c>
      <c r="B19" s="9" t="s">
        <v>32</v>
      </c>
      <c r="C19" s="9" t="s">
        <v>34</v>
      </c>
      <c r="D19" s="10">
        <v>33374</v>
      </c>
      <c r="E19" s="8"/>
      <c r="F19" s="9">
        <v>28</v>
      </c>
      <c r="G19" s="9">
        <v>180488468</v>
      </c>
      <c r="H19" s="13">
        <v>975278105</v>
      </c>
      <c r="I19" s="3"/>
    </row>
    <row r="20" spans="1:9" ht="60" customHeight="1" x14ac:dyDescent="0.65">
      <c r="A20" s="14">
        <v>18</v>
      </c>
      <c r="B20" s="9" t="s">
        <v>21</v>
      </c>
      <c r="C20" s="9" t="s">
        <v>34</v>
      </c>
      <c r="D20" s="10">
        <v>33979</v>
      </c>
      <c r="E20" s="8"/>
      <c r="F20" s="9" t="s">
        <v>50</v>
      </c>
      <c r="G20" s="9">
        <v>180527944</v>
      </c>
      <c r="H20" s="13">
        <v>10550310</v>
      </c>
      <c r="I20" s="3"/>
    </row>
    <row r="21" spans="1:9" ht="60" customHeight="1" x14ac:dyDescent="0.65">
      <c r="A21" s="14">
        <v>19</v>
      </c>
      <c r="B21" s="9" t="s">
        <v>22</v>
      </c>
      <c r="C21" s="9" t="s">
        <v>41</v>
      </c>
      <c r="D21" s="10">
        <v>34421</v>
      </c>
      <c r="E21" s="8"/>
      <c r="F21" s="9" t="s">
        <v>51</v>
      </c>
      <c r="G21" s="9" t="s">
        <v>52</v>
      </c>
      <c r="H21" s="13">
        <v>92362585</v>
      </c>
      <c r="I21" s="3"/>
    </row>
    <row r="22" spans="1:9" ht="60" customHeight="1" x14ac:dyDescent="0.65">
      <c r="A22" s="14">
        <v>20</v>
      </c>
      <c r="B22" s="9" t="s">
        <v>30</v>
      </c>
      <c r="C22" s="9" t="s">
        <v>41</v>
      </c>
      <c r="D22" s="10">
        <v>36143</v>
      </c>
      <c r="E22" s="8"/>
      <c r="F22" s="9">
        <v>26</v>
      </c>
      <c r="G22" s="9">
        <v>200191009</v>
      </c>
      <c r="H22" s="13">
        <v>972590865</v>
      </c>
      <c r="I22" s="3"/>
    </row>
    <row r="23" spans="1:9" ht="60" customHeight="1" x14ac:dyDescent="0.65">
      <c r="A23" s="14">
        <v>21</v>
      </c>
      <c r="B23" s="9" t="s">
        <v>31</v>
      </c>
      <c r="C23" s="9" t="s">
        <v>34</v>
      </c>
      <c r="D23" s="10">
        <v>35616</v>
      </c>
      <c r="E23" s="8"/>
      <c r="F23" s="9">
        <v>27</v>
      </c>
      <c r="G23" s="9">
        <v>180693011</v>
      </c>
      <c r="H23" s="13">
        <v>68489946</v>
      </c>
      <c r="I23" s="3"/>
    </row>
    <row r="24" spans="1:9" ht="60" customHeight="1" x14ac:dyDescent="0.65">
      <c r="A24" s="14">
        <v>22</v>
      </c>
      <c r="B24" s="9" t="s">
        <v>28</v>
      </c>
      <c r="C24" s="9" t="s">
        <v>34</v>
      </c>
      <c r="D24" s="10">
        <v>32314</v>
      </c>
      <c r="E24" s="8"/>
      <c r="F24" s="9" t="s">
        <v>53</v>
      </c>
      <c r="G24" s="9" t="s">
        <v>54</v>
      </c>
      <c r="H24" s="13">
        <v>887597987</v>
      </c>
      <c r="I24" s="3"/>
    </row>
    <row r="25" spans="1:9" ht="60" customHeight="1" x14ac:dyDescent="0.65">
      <c r="A25" s="14">
        <v>23</v>
      </c>
      <c r="B25" s="9" t="s">
        <v>12</v>
      </c>
      <c r="C25" s="9" t="s">
        <v>34</v>
      </c>
      <c r="D25" s="10">
        <v>33710</v>
      </c>
      <c r="E25" s="8"/>
      <c r="F25" s="9" t="s">
        <v>55</v>
      </c>
      <c r="G25" s="9">
        <v>40274704</v>
      </c>
      <c r="H25" s="13">
        <v>15580821</v>
      </c>
      <c r="I25" s="3"/>
    </row>
    <row r="26" spans="1:9" ht="60" customHeight="1" x14ac:dyDescent="0.65">
      <c r="A26" s="14">
        <v>24</v>
      </c>
      <c r="B26" s="9" t="s">
        <v>20</v>
      </c>
      <c r="C26" s="9" t="s">
        <v>34</v>
      </c>
      <c r="D26" s="10">
        <v>35807</v>
      </c>
      <c r="E26" s="8"/>
      <c r="F26" s="9">
        <v>14</v>
      </c>
      <c r="G26" s="9">
        <v>180581215</v>
      </c>
      <c r="H26" s="13">
        <v>978261242</v>
      </c>
      <c r="I26" s="3"/>
    </row>
    <row r="27" spans="1:9" ht="60" customHeight="1" x14ac:dyDescent="0.65">
      <c r="A27" s="14">
        <v>25</v>
      </c>
      <c r="B27" s="9" t="s">
        <v>56</v>
      </c>
      <c r="C27" s="9" t="s">
        <v>34</v>
      </c>
      <c r="D27" s="10">
        <v>34112</v>
      </c>
      <c r="E27" s="8"/>
      <c r="F27" s="9">
        <v>19</v>
      </c>
      <c r="G27" s="9">
        <v>180627563</v>
      </c>
      <c r="H27" s="13">
        <v>69569808</v>
      </c>
      <c r="I27" s="3"/>
    </row>
    <row r="28" spans="1:9" ht="60" customHeight="1" x14ac:dyDescent="0.65">
      <c r="A28" s="14">
        <v>26</v>
      </c>
      <c r="B28" s="9" t="s">
        <v>24</v>
      </c>
      <c r="C28" s="9" t="s">
        <v>41</v>
      </c>
      <c r="D28" s="10">
        <v>36206</v>
      </c>
      <c r="E28" s="8"/>
      <c r="F28" s="9" t="s">
        <v>57</v>
      </c>
      <c r="G28" s="9">
        <v>200197207</v>
      </c>
      <c r="H28" s="13">
        <v>90791074</v>
      </c>
      <c r="I28" s="3"/>
    </row>
    <row r="29" spans="1:9" ht="60" customHeight="1" x14ac:dyDescent="0.65">
      <c r="A29" s="14">
        <v>27</v>
      </c>
      <c r="B29" s="9" t="s">
        <v>23</v>
      </c>
      <c r="C29" s="9" t="s">
        <v>34</v>
      </c>
      <c r="D29" s="10">
        <v>36653</v>
      </c>
      <c r="E29" s="8"/>
      <c r="F29" s="9">
        <v>17</v>
      </c>
      <c r="G29" s="9">
        <v>180964964</v>
      </c>
      <c r="H29" s="13">
        <v>965842740</v>
      </c>
      <c r="I29" s="3"/>
    </row>
    <row r="30" spans="1:9" ht="60" customHeight="1" x14ac:dyDescent="0.65">
      <c r="A30" s="14">
        <v>28</v>
      </c>
      <c r="B30" s="9" t="s">
        <v>29</v>
      </c>
      <c r="C30" s="9" t="s">
        <v>41</v>
      </c>
      <c r="D30" s="10">
        <v>31912</v>
      </c>
      <c r="E30" s="8"/>
      <c r="F30" s="9" t="s">
        <v>58</v>
      </c>
      <c r="G30" s="9">
        <v>180820150</v>
      </c>
      <c r="H30" s="13">
        <v>98503363</v>
      </c>
      <c r="I30" s="3"/>
    </row>
    <row r="31" spans="1:9" x14ac:dyDescent="0.65">
      <c r="A31" s="65"/>
      <c r="B31" s="65"/>
      <c r="C31" s="65"/>
      <c r="D31" s="65"/>
      <c r="E31" s="65"/>
      <c r="F31" s="66"/>
      <c r="G31" s="66"/>
      <c r="H31" s="66"/>
      <c r="I31" s="65"/>
    </row>
    <row r="32" spans="1:9" x14ac:dyDescent="0.65">
      <c r="A32" s="65"/>
      <c r="B32" s="65"/>
      <c r="C32" s="65"/>
      <c r="D32" s="65"/>
      <c r="E32" s="65"/>
      <c r="F32" s="66"/>
      <c r="G32" s="66"/>
      <c r="H32" s="66"/>
      <c r="I32" s="65"/>
    </row>
    <row r="33" spans="1:9" ht="40.15" customHeight="1" x14ac:dyDescent="0.65">
      <c r="A33" s="67" t="s">
        <v>59</v>
      </c>
      <c r="B33" s="65"/>
      <c r="C33" s="65"/>
      <c r="D33" s="65"/>
      <c r="E33" s="65"/>
      <c r="F33" s="66"/>
      <c r="G33" s="68" t="s">
        <v>33</v>
      </c>
      <c r="H33" s="66"/>
      <c r="I33" s="65"/>
    </row>
    <row r="34" spans="1:9" x14ac:dyDescent="0.65">
      <c r="A34" s="65"/>
      <c r="B34" s="65"/>
      <c r="C34" s="65"/>
      <c r="D34" s="65"/>
      <c r="E34" s="65"/>
      <c r="F34" s="66"/>
      <c r="G34" s="66"/>
      <c r="H34" s="66"/>
      <c r="I34" s="65"/>
    </row>
    <row r="35" spans="1:9" x14ac:dyDescent="0.65">
      <c r="A35" s="65"/>
      <c r="B35" s="65"/>
      <c r="C35" s="65"/>
      <c r="D35" s="65"/>
      <c r="E35" s="65"/>
      <c r="F35" s="66"/>
      <c r="G35" s="66"/>
      <c r="H35" s="66"/>
      <c r="I35" s="65"/>
    </row>
    <row r="36" spans="1:9" x14ac:dyDescent="0.65">
      <c r="A36" s="65"/>
      <c r="B36" s="65"/>
      <c r="C36" s="65"/>
      <c r="D36" s="65"/>
      <c r="E36" s="65"/>
      <c r="F36" s="66"/>
      <c r="G36" s="66"/>
      <c r="H36" s="66"/>
      <c r="I36" s="65"/>
    </row>
    <row r="37" spans="1:9" x14ac:dyDescent="0.65">
      <c r="A37" s="65"/>
      <c r="B37" s="65"/>
      <c r="C37" s="65"/>
      <c r="D37" s="65"/>
      <c r="E37" s="65"/>
      <c r="F37" s="66"/>
      <c r="G37" s="66"/>
      <c r="H37" s="66"/>
      <c r="I37" s="65"/>
    </row>
    <row r="38" spans="1:9" x14ac:dyDescent="0.65">
      <c r="A38" s="65"/>
      <c r="B38" s="65"/>
      <c r="C38" s="65"/>
      <c r="D38" s="65"/>
      <c r="E38" s="65"/>
      <c r="F38" s="66"/>
      <c r="G38" s="66"/>
      <c r="H38" s="66"/>
      <c r="I38" s="65"/>
    </row>
  </sheetData>
  <sheetProtection formatCells="0" formatColumns="0" formatRows="0" insertColumns="0" insertRows="0" insertHyperlinks="0" deleteColumns="0" deleteRows="0" sort="0" autoFilter="0" pivotTables="0"/>
  <mergeCells count="4">
    <mergeCell ref="A1:I1"/>
    <mergeCell ref="A31:I32"/>
    <mergeCell ref="A33:F38"/>
    <mergeCell ref="G33:I38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8"/>
  <sheetViews>
    <sheetView topLeftCell="U1" workbookViewId="0">
      <selection activeCell="AT2" sqref="AT2"/>
    </sheetView>
  </sheetViews>
  <sheetFormatPr defaultColWidth="9" defaultRowHeight="23.25" x14ac:dyDescent="0.65"/>
  <cols>
    <col min="1" max="1" width="6" style="5" customWidth="1"/>
    <col min="2" max="2" width="16" style="5" customWidth="1"/>
    <col min="3" max="3" width="4" style="5" customWidth="1"/>
    <col min="4" max="4" width="12.25" style="5" bestFit="1" customWidth="1"/>
    <col min="5" max="5" width="13" style="5" customWidth="1"/>
    <col min="6" max="6" width="24.125" style="6" customWidth="1"/>
    <col min="7" max="8" width="17" style="6" customWidth="1"/>
    <col min="9" max="9" width="15" style="5" customWidth="1"/>
    <col min="10" max="10" width="11.25" style="50" customWidth="1"/>
    <col min="11" max="11" width="9.25" style="50" customWidth="1"/>
    <col min="12" max="12" width="10.125" style="50" customWidth="1"/>
    <col min="13" max="13" width="10.75" style="51" customWidth="1"/>
    <col min="14" max="17" width="8" style="50" customWidth="1"/>
    <col min="18" max="19" width="12.25" style="50" customWidth="1"/>
    <col min="20" max="20" width="9.5" style="50" customWidth="1"/>
    <col min="21" max="21" width="12.125" style="50" customWidth="1"/>
    <col min="22" max="22" width="12.75" style="51" customWidth="1"/>
    <col min="23" max="24" width="8" style="50" customWidth="1"/>
    <col min="25" max="25" width="10.75" style="50" customWidth="1"/>
    <col min="26" max="26" width="9.25" style="50" customWidth="1"/>
    <col min="27" max="27" width="8.75" style="50" customWidth="1"/>
    <col min="28" max="28" width="8.75" style="52" customWidth="1"/>
    <col min="29" max="29" width="7.75" style="50" hidden="1" customWidth="1"/>
    <col min="30" max="30" width="15.25" style="50" hidden="1" customWidth="1"/>
    <col min="31" max="31" width="7.75" style="50" hidden="1" customWidth="1"/>
    <col min="32" max="32" width="11.25" style="50" hidden="1" customWidth="1"/>
    <col min="33" max="33" width="15.25" style="50" hidden="1" customWidth="1"/>
    <col min="34" max="34" width="11.5" style="50" hidden="1" customWidth="1"/>
    <col min="35" max="35" width="12.125" style="50" hidden="1" customWidth="1"/>
    <col min="36" max="36" width="12.625" style="50" hidden="1" customWidth="1"/>
    <col min="37" max="37" width="11.5" style="50" hidden="1" customWidth="1"/>
    <col min="38" max="38" width="12.125" style="50" hidden="1" customWidth="1"/>
    <col min="39" max="39" width="12.625" style="50" hidden="1" customWidth="1"/>
    <col min="40" max="40" width="11.5" style="50" hidden="1" customWidth="1"/>
    <col min="41" max="41" width="12.125" style="50" hidden="1" customWidth="1"/>
    <col min="42" max="42" width="12.625" style="50" hidden="1" customWidth="1"/>
    <col min="43" max="43" width="7.75" style="50" hidden="1" customWidth="1"/>
    <col min="44" max="44" width="9" style="50"/>
    <col min="45" max="45" width="9.5" style="50" customWidth="1"/>
    <col min="46" max="51" width="9" style="50"/>
    <col min="52" max="52" width="9.75" style="50" customWidth="1"/>
    <col min="53" max="53" width="10.25" style="50" customWidth="1"/>
    <col min="54" max="54" width="8.75" style="50" bestFit="1" customWidth="1"/>
    <col min="55" max="55" width="35.5" style="50" customWidth="1"/>
    <col min="56" max="16384" width="9" style="5"/>
  </cols>
  <sheetData>
    <row r="1" spans="1:55" ht="160.15" customHeight="1" thickTop="1" x14ac:dyDescent="0.65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71" t="s">
        <v>60</v>
      </c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15"/>
      <c r="AC1" s="16" t="s">
        <v>3</v>
      </c>
      <c r="AD1" s="16" t="s">
        <v>61</v>
      </c>
      <c r="AE1" s="17" t="s">
        <v>3</v>
      </c>
      <c r="AF1" s="17" t="s">
        <v>62</v>
      </c>
      <c r="AG1" s="17" t="s">
        <v>61</v>
      </c>
      <c r="AH1" s="18" t="s">
        <v>63</v>
      </c>
      <c r="AI1" s="18" t="s">
        <v>64</v>
      </c>
      <c r="AJ1" s="18" t="s">
        <v>65</v>
      </c>
      <c r="AK1" s="19" t="s">
        <v>63</v>
      </c>
      <c r="AL1" s="19" t="s">
        <v>64</v>
      </c>
      <c r="AM1" s="19" t="s">
        <v>65</v>
      </c>
      <c r="AN1" s="20" t="s">
        <v>63</v>
      </c>
      <c r="AO1" s="20" t="s">
        <v>64</v>
      </c>
      <c r="AP1" s="20" t="s">
        <v>65</v>
      </c>
      <c r="AQ1" s="21"/>
      <c r="AR1" s="22" t="s">
        <v>66</v>
      </c>
      <c r="AS1" s="22" t="s">
        <v>67</v>
      </c>
      <c r="AT1" s="22" t="s">
        <v>68</v>
      </c>
      <c r="AU1" s="22" t="s">
        <v>69</v>
      </c>
      <c r="AV1" s="22" t="s">
        <v>70</v>
      </c>
      <c r="AW1" s="22" t="s">
        <v>71</v>
      </c>
      <c r="AX1" s="22" t="s">
        <v>63</v>
      </c>
      <c r="AY1" s="22" t="s">
        <v>72</v>
      </c>
      <c r="AZ1" s="22" t="s">
        <v>73</v>
      </c>
      <c r="BA1" s="22" t="s">
        <v>74</v>
      </c>
      <c r="BB1" s="23" t="s">
        <v>75</v>
      </c>
      <c r="BC1" s="24" t="s">
        <v>76</v>
      </c>
    </row>
    <row r="2" spans="1:55" ht="70.150000000000006" customHeight="1" thickBot="1" x14ac:dyDescent="0.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4" t="s">
        <v>6</v>
      </c>
      <c r="G2" s="4" t="s">
        <v>7</v>
      </c>
      <c r="H2" s="2" t="s">
        <v>8</v>
      </c>
      <c r="I2" s="2" t="s">
        <v>9</v>
      </c>
      <c r="J2" s="25" t="s">
        <v>63</v>
      </c>
      <c r="K2" s="26" t="s">
        <v>62</v>
      </c>
      <c r="L2" s="26" t="s">
        <v>77</v>
      </c>
      <c r="M2" s="27" t="s">
        <v>78</v>
      </c>
      <c r="N2" s="26" t="s">
        <v>79</v>
      </c>
      <c r="O2" s="26" t="s">
        <v>80</v>
      </c>
      <c r="P2" s="26" t="s">
        <v>81</v>
      </c>
      <c r="Q2" s="26" t="s">
        <v>64</v>
      </c>
      <c r="R2" s="26" t="s">
        <v>82</v>
      </c>
      <c r="S2" s="26" t="s">
        <v>83</v>
      </c>
      <c r="T2" s="26" t="s">
        <v>84</v>
      </c>
      <c r="U2" s="26" t="s">
        <v>85</v>
      </c>
      <c r="V2" s="27" t="s">
        <v>86</v>
      </c>
      <c r="W2" s="26" t="s">
        <v>87</v>
      </c>
      <c r="X2" s="26" t="s">
        <v>88</v>
      </c>
      <c r="Y2" s="26" t="s">
        <v>89</v>
      </c>
      <c r="Z2" s="26" t="s">
        <v>65</v>
      </c>
      <c r="AA2" s="26" t="s">
        <v>61</v>
      </c>
      <c r="AB2" s="28"/>
      <c r="AC2" s="29" t="s">
        <v>41</v>
      </c>
      <c r="AD2" s="29">
        <v>1</v>
      </c>
      <c r="AE2" s="30" t="s">
        <v>41</v>
      </c>
      <c r="AF2" s="30">
        <v>2</v>
      </c>
      <c r="AG2" s="30">
        <v>1</v>
      </c>
      <c r="AH2" s="31">
        <v>2</v>
      </c>
      <c r="AI2" s="31">
        <v>1</v>
      </c>
      <c r="AJ2" s="31">
        <v>1</v>
      </c>
      <c r="AK2" s="32"/>
      <c r="AL2" s="32">
        <v>2</v>
      </c>
      <c r="AM2" s="32">
        <v>1</v>
      </c>
      <c r="AN2" s="33"/>
      <c r="AO2" s="33">
        <v>1</v>
      </c>
      <c r="AP2" s="33">
        <v>2</v>
      </c>
      <c r="AQ2" s="34"/>
      <c r="AR2" s="35">
        <f>COUNTA($A$3:$A30)</f>
        <v>28</v>
      </c>
      <c r="AS2" s="35">
        <f>COUNTIF($C$3:$C30,"ស្រី")</f>
        <v>9</v>
      </c>
      <c r="AT2" s="35">
        <f>COUNTIF($AA$3:$AA30,1)</f>
        <v>21</v>
      </c>
      <c r="AU2" s="35">
        <f>DCOUNT($A$2:$AA30,"ផ្ទៀងផ្ទាត់ចុងក្រោយ",$AC$1:$AD$2)</f>
        <v>7</v>
      </c>
      <c r="AV2" s="35">
        <f>COUNTIF($AA$3:$AA$30,2)</f>
        <v>7</v>
      </c>
      <c r="AW2" s="35">
        <f>COUNTIF(K:K,2)</f>
        <v>0</v>
      </c>
      <c r="AX2" s="35">
        <f>DCOUNT($A$2:$AA30,"គ្មានស្នាមមេដៃ",$AH$1:$AJ$2)</f>
        <v>5</v>
      </c>
      <c r="AY2" s="35">
        <f>DCOUNT($A$2:$AA30,"NID_problem",$AK$1:$AM$2)</f>
        <v>2</v>
      </c>
      <c r="AZ2" s="35">
        <f>DCOUNT($A$2:$AA30,"NID_problem",$AN$1:$AP$2)</f>
        <v>0</v>
      </c>
      <c r="BA2" s="35">
        <f>((AR2-AT2)-SUM(AW2,AX2,AY2,AZ2))</f>
        <v>0</v>
      </c>
      <c r="BB2" s="36" t="str">
        <f>IF((AR2-AT2)=(AW2+AY2+AZ2+AX2+BA2),"ត្រឹមត្រូវ","មិនត្រឹមត្រូវ")</f>
        <v>ត្រឹមត្រូវ</v>
      </c>
      <c r="BC2" s="37"/>
    </row>
    <row r="3" spans="1:55" ht="60" customHeight="1" x14ac:dyDescent="0.65">
      <c r="A3" s="14">
        <v>1</v>
      </c>
      <c r="B3" s="9" t="s">
        <v>10</v>
      </c>
      <c r="C3" s="9" t="s">
        <v>34</v>
      </c>
      <c r="D3" s="10">
        <v>30851</v>
      </c>
      <c r="E3" s="8"/>
      <c r="F3" s="11" t="s">
        <v>35</v>
      </c>
      <c r="G3" s="9">
        <v>180852690</v>
      </c>
      <c r="H3" s="13">
        <v>92318558</v>
      </c>
      <c r="I3" s="3"/>
      <c r="J3" s="38"/>
      <c r="K3" s="39">
        <f>IF(OR(H3="បរទេស",G3="បរទេស"),2,1)</f>
        <v>1</v>
      </c>
      <c r="L3" s="40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3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</f>
        <v>180852690</v>
      </c>
      <c r="M3" s="41" t="str">
        <f>IF(L3="បរទេស","បរទេស",IF(AND($BC$2=1,LEN(L3)=8),"0"&amp;L3,IF(LEN(L3)&gt;9,2,LEFT(L3,9))))</f>
        <v>180852690</v>
      </c>
      <c r="N3" s="42">
        <f>IF(L3="បរទេស",1,IF((LEN($M3)-9)=0,1,2))</f>
        <v>1</v>
      </c>
      <c r="O3" s="42">
        <f>IF(M3="",2,1)</f>
        <v>1</v>
      </c>
      <c r="P3" s="42">
        <f>IF(M3="បរទេស",1,IF(COUNTIF(M:M,$M3)&gt;1,2,1))</f>
        <v>1</v>
      </c>
      <c r="Q3" s="43">
        <f>IF(M3="បរទេស",1,MAX(N3:P3))</f>
        <v>1</v>
      </c>
      <c r="R3" s="44">
        <f>H3</f>
        <v>92318558</v>
      </c>
      <c r="S3" s="40" t="str">
        <f>SUBSTITUTE(SUBSTITUTE(SUBSTITUTE(SUBSTITUTE(SUBSTITUTE(SUBSTITUTE(SUBSTITUTE(SUBSTITUTE(SUBSTITUTE(SUBSTITUTE(SUBSTITUTE(SUBSTITUTE(SUBSTITUTE(SUBSTITUTE(SUBSTITUTE(SUBSTITUTE(SUBSTITUTE(SUBSTITUTE(SUBSTITUTE(SUBSTITUTE(SUBSTITUTE(SUBSTITUTE(R3,"១","1"),"២","2"),"៣","3"),"៤","4"),"៥","5"),"៦","6"),"៧","7"),"៨","8"),"៩","9"),"០","0")," ","")," ",""),"​",""),",","/"),"-",""),"(",""),")",""),"+855","0"),"(855)","0"),"O","0"),"o","0"),".","")</f>
        <v>92318558</v>
      </c>
      <c r="T3" s="42" t="e">
        <f>LEFT(S3, SEARCH("/",S3,1)-1)</f>
        <v>#VALUE!</v>
      </c>
      <c r="U3" s="40" t="str">
        <f>IFERROR(T3,S3)</f>
        <v>92318558</v>
      </c>
      <c r="V3" s="45" t="str">
        <f>IF(LEFT(U3,5)="បរទេស","បរទេស",IF(LEFT(U3,3)="855","0"&amp;MID(U3,4,10),IF(LEFT(U3,1)="0",MID(U3,1,10),IF(LEFT(U3,1)&gt;=1,"0"&amp;MID(U3,1,10),U3))))</f>
        <v>092318558</v>
      </c>
      <c r="W3" s="42">
        <f>IF(V3="បរទេស",1,IF(OR(LEN(V3)=9,LEN(V3)=10),1,2))</f>
        <v>1</v>
      </c>
      <c r="X3" s="46">
        <f>IF(V3="",2,1)</f>
        <v>1</v>
      </c>
      <c r="Y3" s="42">
        <f>IF(V3="បរទេស",1,IF(COUNTIF(V:V,$V3)&gt;1,2,1))</f>
        <v>1</v>
      </c>
      <c r="Z3" s="43">
        <f>IF(V3="បរទេស",1,MAX(W3:Y3))</f>
        <v>1</v>
      </c>
      <c r="AA3" s="43">
        <f>IF(K3=2,2,MAX(J3,Q3,Z3,Z3))</f>
        <v>1</v>
      </c>
      <c r="AB3" s="47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9"/>
      <c r="AR3" s="69" t="s">
        <v>90</v>
      </c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70"/>
    </row>
    <row r="4" spans="1:55" ht="60" customHeight="1" x14ac:dyDescent="0.65">
      <c r="A4" s="14">
        <v>2</v>
      </c>
      <c r="B4" s="9" t="s">
        <v>11</v>
      </c>
      <c r="C4" s="9" t="s">
        <v>34</v>
      </c>
      <c r="D4" s="10">
        <v>32120</v>
      </c>
      <c r="E4" s="8"/>
      <c r="F4" s="9" t="s">
        <v>36</v>
      </c>
      <c r="G4" s="9">
        <v>180927492</v>
      </c>
      <c r="H4" s="13">
        <v>69966200</v>
      </c>
      <c r="I4" s="3"/>
      <c r="J4" s="38"/>
      <c r="K4" s="39">
        <f t="shared" ref="K4:K30" si="0">IF(OR(H4="បរទេស",G4="បរទេស"),2,1)</f>
        <v>1</v>
      </c>
      <c r="L4" s="40" t="str">
        <f t="shared" ref="L4:L30" si="1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4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</f>
        <v>180927492</v>
      </c>
      <c r="M4" s="41" t="str">
        <f t="shared" ref="M4:M30" si="2">IF(L4="បរទេស","បរទេស",IF(AND($BC$2=1,LEN(L4)=8),"0"&amp;L4,IF(LEN(L4)&gt;9,2,LEFT(L4,9))))</f>
        <v>180927492</v>
      </c>
      <c r="N4" s="42">
        <f t="shared" ref="N4:N30" si="3">IF(L4="បរទេស",1,IF((LEN($M4)-9)=0,1,2))</f>
        <v>1</v>
      </c>
      <c r="O4" s="42">
        <f t="shared" ref="O4:O30" si="4">IF(M4="",2,1)</f>
        <v>1</v>
      </c>
      <c r="P4" s="42">
        <f t="shared" ref="P4:P30" si="5">IF(M4="បរទេស",1,IF(COUNTIF(M:M,$M4)&gt;1,2,1))</f>
        <v>1</v>
      </c>
      <c r="Q4" s="43">
        <f t="shared" ref="Q4:Q30" si="6">IF(M4="បរទេស",1,MAX(N4:P4))</f>
        <v>1</v>
      </c>
      <c r="R4" s="44">
        <f t="shared" ref="R4:R30" si="7">H4</f>
        <v>69966200</v>
      </c>
      <c r="S4" s="40" t="str">
        <f t="shared" ref="S4:S30" si="8">SUBSTITUTE(SUBSTITUTE(SUBSTITUTE(SUBSTITUTE(SUBSTITUTE(SUBSTITUTE(SUBSTITUTE(SUBSTITUTE(SUBSTITUTE(SUBSTITUTE(SUBSTITUTE(SUBSTITUTE(SUBSTITUTE(SUBSTITUTE(SUBSTITUTE(SUBSTITUTE(SUBSTITUTE(SUBSTITUTE(SUBSTITUTE(SUBSTITUTE(SUBSTITUTE(SUBSTITUTE(R4,"១","1"),"២","2"),"៣","3"),"៤","4"),"៥","5"),"៦","6"),"៧","7"),"៨","8"),"៩","9"),"០","0")," ","")," ",""),"​",""),",","/"),"-",""),"(",""),")",""),"+855","0"),"(855)","0"),"O","0"),"o","0"),".","")</f>
        <v>69966200</v>
      </c>
      <c r="T4" s="42" t="e">
        <f t="shared" ref="T4:T30" si="9">LEFT(S4, SEARCH("/",S4,1)-1)</f>
        <v>#VALUE!</v>
      </c>
      <c r="U4" s="40" t="str">
        <f t="shared" ref="U4:U30" si="10">IFERROR(T4,S4)</f>
        <v>69966200</v>
      </c>
      <c r="V4" s="45" t="str">
        <f t="shared" ref="V4:V30" si="11">IF(LEFT(U4,5)="បរទេស","បរទេស",IF(LEFT(U4,3)="855","0"&amp;MID(U4,4,10),IF(LEFT(U4,1)="0",MID(U4,1,10),IF(LEFT(U4,1)&gt;=1,"0"&amp;MID(U4,1,10),U4))))</f>
        <v>069966200</v>
      </c>
      <c r="W4" s="42">
        <f t="shared" ref="W4:W30" si="12">IF(V4="បរទេស",1,IF(OR(LEN(V4)=9,LEN(V4)=10),1,2))</f>
        <v>1</v>
      </c>
      <c r="X4" s="46">
        <f t="shared" ref="X4:X30" si="13">IF(V4="",2,1)</f>
        <v>1</v>
      </c>
      <c r="Y4" s="42">
        <f t="shared" ref="Y4:Y30" si="14">IF(V4="បរទេស",1,IF(COUNTIF(V:V,$V4)&gt;1,2,1))</f>
        <v>1</v>
      </c>
      <c r="Z4" s="43">
        <f t="shared" ref="Z4:Z30" si="15">IF(V4="បរទេស",1,MAX(W4:Y4))</f>
        <v>1</v>
      </c>
      <c r="AA4" s="43">
        <f t="shared" ref="AA4:AA30" si="16">IF(K4=2,2,MAX(J4,Q4,Z4,Z4))</f>
        <v>1</v>
      </c>
    </row>
    <row r="5" spans="1:55" ht="60" customHeight="1" x14ac:dyDescent="0.65">
      <c r="A5" s="14">
        <v>3</v>
      </c>
      <c r="B5" s="9" t="s">
        <v>37</v>
      </c>
      <c r="C5" s="9" t="s">
        <v>34</v>
      </c>
      <c r="D5" s="10">
        <v>32610</v>
      </c>
      <c r="E5" s="8"/>
      <c r="F5" s="9" t="s">
        <v>38</v>
      </c>
      <c r="G5" s="9">
        <v>180428080</v>
      </c>
      <c r="H5" s="13">
        <v>98933288</v>
      </c>
      <c r="I5" s="3"/>
      <c r="J5" s="38"/>
      <c r="K5" s="39">
        <f t="shared" si="0"/>
        <v>1</v>
      </c>
      <c r="L5" s="40" t="str">
        <f t="shared" si="1"/>
        <v>180428080</v>
      </c>
      <c r="M5" s="41" t="str">
        <f t="shared" si="2"/>
        <v>180428080</v>
      </c>
      <c r="N5" s="42">
        <f t="shared" si="3"/>
        <v>1</v>
      </c>
      <c r="O5" s="42">
        <f t="shared" si="4"/>
        <v>1</v>
      </c>
      <c r="P5" s="42">
        <f t="shared" si="5"/>
        <v>1</v>
      </c>
      <c r="Q5" s="43">
        <f t="shared" si="6"/>
        <v>1</v>
      </c>
      <c r="R5" s="44">
        <f t="shared" si="7"/>
        <v>98933288</v>
      </c>
      <c r="S5" s="40" t="str">
        <f t="shared" si="8"/>
        <v>98933288</v>
      </c>
      <c r="T5" s="42" t="e">
        <f t="shared" si="9"/>
        <v>#VALUE!</v>
      </c>
      <c r="U5" s="40" t="str">
        <f t="shared" si="10"/>
        <v>98933288</v>
      </c>
      <c r="V5" s="45" t="str">
        <f t="shared" si="11"/>
        <v>098933288</v>
      </c>
      <c r="W5" s="42">
        <f t="shared" si="12"/>
        <v>1</v>
      </c>
      <c r="X5" s="46">
        <f t="shared" si="13"/>
        <v>1</v>
      </c>
      <c r="Y5" s="42">
        <f t="shared" si="14"/>
        <v>1</v>
      </c>
      <c r="Z5" s="43">
        <f t="shared" si="15"/>
        <v>1</v>
      </c>
      <c r="AA5" s="43">
        <f t="shared" si="16"/>
        <v>1</v>
      </c>
    </row>
    <row r="6" spans="1:55" ht="60" customHeight="1" x14ac:dyDescent="0.65">
      <c r="A6" s="14">
        <v>4</v>
      </c>
      <c r="B6" s="9" t="s">
        <v>13</v>
      </c>
      <c r="C6" s="9" t="s">
        <v>34</v>
      </c>
      <c r="D6" s="10">
        <v>34641</v>
      </c>
      <c r="E6" s="7"/>
      <c r="F6" s="12" t="s">
        <v>39</v>
      </c>
      <c r="G6" s="9">
        <v>180553393</v>
      </c>
      <c r="H6" s="13">
        <v>69483076</v>
      </c>
      <c r="I6" s="3"/>
      <c r="J6" s="38"/>
      <c r="K6" s="39">
        <f t="shared" si="0"/>
        <v>1</v>
      </c>
      <c r="L6" s="40" t="str">
        <f t="shared" si="1"/>
        <v>180553393</v>
      </c>
      <c r="M6" s="41" t="str">
        <f t="shared" si="2"/>
        <v>180553393</v>
      </c>
      <c r="N6" s="42">
        <f t="shared" si="3"/>
        <v>1</v>
      </c>
      <c r="O6" s="42">
        <f t="shared" si="4"/>
        <v>1</v>
      </c>
      <c r="P6" s="42">
        <f t="shared" si="5"/>
        <v>1</v>
      </c>
      <c r="Q6" s="43">
        <f t="shared" si="6"/>
        <v>1</v>
      </c>
      <c r="R6" s="44">
        <f t="shared" si="7"/>
        <v>69483076</v>
      </c>
      <c r="S6" s="40" t="str">
        <f t="shared" si="8"/>
        <v>69483076</v>
      </c>
      <c r="T6" s="42" t="e">
        <f t="shared" si="9"/>
        <v>#VALUE!</v>
      </c>
      <c r="U6" s="40" t="str">
        <f t="shared" si="10"/>
        <v>69483076</v>
      </c>
      <c r="V6" s="45" t="str">
        <f t="shared" si="11"/>
        <v>069483076</v>
      </c>
      <c r="W6" s="42">
        <f t="shared" si="12"/>
        <v>1</v>
      </c>
      <c r="X6" s="46">
        <f t="shared" si="13"/>
        <v>1</v>
      </c>
      <c r="Y6" s="42">
        <f t="shared" si="14"/>
        <v>1</v>
      </c>
      <c r="Z6" s="43">
        <f t="shared" si="15"/>
        <v>1</v>
      </c>
      <c r="AA6" s="43">
        <f t="shared" si="16"/>
        <v>1</v>
      </c>
    </row>
    <row r="7" spans="1:55" ht="60" customHeight="1" x14ac:dyDescent="0.65">
      <c r="A7" s="14">
        <v>5</v>
      </c>
      <c r="B7" s="9" t="s">
        <v>14</v>
      </c>
      <c r="C7" s="9" t="s">
        <v>34</v>
      </c>
      <c r="D7" s="10">
        <v>36070</v>
      </c>
      <c r="E7" s="8"/>
      <c r="F7" s="11" t="s">
        <v>40</v>
      </c>
      <c r="G7" s="9">
        <v>180821965</v>
      </c>
      <c r="H7" s="13">
        <v>713485838</v>
      </c>
      <c r="I7" s="3"/>
      <c r="J7" s="38"/>
      <c r="K7" s="39">
        <f t="shared" si="0"/>
        <v>1</v>
      </c>
      <c r="L7" s="40" t="str">
        <f t="shared" si="1"/>
        <v>180821965</v>
      </c>
      <c r="M7" s="41" t="str">
        <f t="shared" si="2"/>
        <v>180821965</v>
      </c>
      <c r="N7" s="42">
        <f t="shared" si="3"/>
        <v>1</v>
      </c>
      <c r="O7" s="42">
        <f t="shared" si="4"/>
        <v>1</v>
      </c>
      <c r="P7" s="42">
        <f t="shared" si="5"/>
        <v>1</v>
      </c>
      <c r="Q7" s="43">
        <f t="shared" si="6"/>
        <v>1</v>
      </c>
      <c r="R7" s="44">
        <f t="shared" si="7"/>
        <v>713485838</v>
      </c>
      <c r="S7" s="40" t="str">
        <f t="shared" si="8"/>
        <v>713485838</v>
      </c>
      <c r="T7" s="42" t="e">
        <f t="shared" si="9"/>
        <v>#VALUE!</v>
      </c>
      <c r="U7" s="40" t="str">
        <f t="shared" si="10"/>
        <v>713485838</v>
      </c>
      <c r="V7" s="45" t="str">
        <f t="shared" si="11"/>
        <v>0713485838</v>
      </c>
      <c r="W7" s="42">
        <f t="shared" si="12"/>
        <v>1</v>
      </c>
      <c r="X7" s="46">
        <f t="shared" si="13"/>
        <v>1</v>
      </c>
      <c r="Y7" s="42">
        <f t="shared" si="14"/>
        <v>1</v>
      </c>
      <c r="Z7" s="43">
        <f t="shared" si="15"/>
        <v>1</v>
      </c>
      <c r="AA7" s="43">
        <f t="shared" si="16"/>
        <v>1</v>
      </c>
    </row>
    <row r="8" spans="1:55" ht="60" customHeight="1" x14ac:dyDescent="0.65">
      <c r="A8" s="14">
        <v>6</v>
      </c>
      <c r="B8" s="9" t="s">
        <v>15</v>
      </c>
      <c r="C8" s="9" t="s">
        <v>41</v>
      </c>
      <c r="D8" s="10">
        <v>30688</v>
      </c>
      <c r="E8" s="8"/>
      <c r="F8" s="11" t="s">
        <v>42</v>
      </c>
      <c r="G8" s="9" t="s">
        <v>43</v>
      </c>
      <c r="H8" s="13">
        <v>78874073</v>
      </c>
      <c r="I8" s="3"/>
      <c r="J8" s="38"/>
      <c r="K8" s="39">
        <f t="shared" si="0"/>
        <v>1</v>
      </c>
      <c r="L8" s="40" t="str">
        <f t="shared" si="1"/>
        <v>1803468771</v>
      </c>
      <c r="M8" s="41">
        <f t="shared" si="2"/>
        <v>2</v>
      </c>
      <c r="N8" s="42">
        <f t="shared" si="3"/>
        <v>2</v>
      </c>
      <c r="O8" s="42">
        <f t="shared" si="4"/>
        <v>1</v>
      </c>
      <c r="P8" s="42">
        <f t="shared" si="5"/>
        <v>1</v>
      </c>
      <c r="Q8" s="43">
        <f t="shared" si="6"/>
        <v>2</v>
      </c>
      <c r="R8" s="44">
        <f t="shared" si="7"/>
        <v>78874073</v>
      </c>
      <c r="S8" s="40" t="str">
        <f t="shared" si="8"/>
        <v>78874073</v>
      </c>
      <c r="T8" s="42" t="e">
        <f t="shared" si="9"/>
        <v>#VALUE!</v>
      </c>
      <c r="U8" s="40" t="str">
        <f t="shared" si="10"/>
        <v>78874073</v>
      </c>
      <c r="V8" s="45" t="str">
        <f t="shared" si="11"/>
        <v>078874073</v>
      </c>
      <c r="W8" s="42">
        <f t="shared" si="12"/>
        <v>1</v>
      </c>
      <c r="X8" s="46">
        <f t="shared" si="13"/>
        <v>1</v>
      </c>
      <c r="Y8" s="42">
        <f t="shared" si="14"/>
        <v>1</v>
      </c>
      <c r="Z8" s="43">
        <f t="shared" si="15"/>
        <v>1</v>
      </c>
      <c r="AA8" s="43">
        <f t="shared" si="16"/>
        <v>2</v>
      </c>
    </row>
    <row r="9" spans="1:55" ht="60" customHeight="1" x14ac:dyDescent="0.65">
      <c r="A9" s="14">
        <v>7</v>
      </c>
      <c r="B9" s="9" t="s">
        <v>16</v>
      </c>
      <c r="C9" s="9" t="s">
        <v>34</v>
      </c>
      <c r="D9" s="10">
        <v>34430</v>
      </c>
      <c r="E9" s="8"/>
      <c r="F9" s="11" t="s">
        <v>44</v>
      </c>
      <c r="G9" s="9">
        <v>180480914</v>
      </c>
      <c r="H9" s="13">
        <v>885075446</v>
      </c>
      <c r="I9" s="3"/>
      <c r="J9" s="38"/>
      <c r="K9" s="39">
        <f t="shared" si="0"/>
        <v>1</v>
      </c>
      <c r="L9" s="40" t="str">
        <f t="shared" si="1"/>
        <v>180480914</v>
      </c>
      <c r="M9" s="41" t="str">
        <f t="shared" si="2"/>
        <v>180480914</v>
      </c>
      <c r="N9" s="42">
        <f t="shared" si="3"/>
        <v>1</v>
      </c>
      <c r="O9" s="42">
        <f t="shared" si="4"/>
        <v>1</v>
      </c>
      <c r="P9" s="42">
        <f t="shared" si="5"/>
        <v>1</v>
      </c>
      <c r="Q9" s="43">
        <f t="shared" si="6"/>
        <v>1</v>
      </c>
      <c r="R9" s="44">
        <f t="shared" si="7"/>
        <v>885075446</v>
      </c>
      <c r="S9" s="40" t="str">
        <f t="shared" si="8"/>
        <v>885075446</v>
      </c>
      <c r="T9" s="42" t="e">
        <f t="shared" si="9"/>
        <v>#VALUE!</v>
      </c>
      <c r="U9" s="40" t="str">
        <f t="shared" si="10"/>
        <v>885075446</v>
      </c>
      <c r="V9" s="45" t="str">
        <f t="shared" si="11"/>
        <v>0885075446</v>
      </c>
      <c r="W9" s="42">
        <f t="shared" si="12"/>
        <v>1</v>
      </c>
      <c r="X9" s="46">
        <f t="shared" si="13"/>
        <v>1</v>
      </c>
      <c r="Y9" s="42">
        <f t="shared" si="14"/>
        <v>1</v>
      </c>
      <c r="Z9" s="43">
        <f t="shared" si="15"/>
        <v>1</v>
      </c>
      <c r="AA9" s="43">
        <f t="shared" si="16"/>
        <v>1</v>
      </c>
    </row>
    <row r="10" spans="1:55" ht="60" customHeight="1" x14ac:dyDescent="0.65">
      <c r="A10" s="14">
        <v>8</v>
      </c>
      <c r="B10" s="9" t="s">
        <v>17</v>
      </c>
      <c r="C10" s="9" t="s">
        <v>41</v>
      </c>
      <c r="D10" s="10">
        <v>36504</v>
      </c>
      <c r="E10" s="8"/>
      <c r="F10" s="11" t="s">
        <v>45</v>
      </c>
      <c r="G10" s="9">
        <v>180821950</v>
      </c>
      <c r="H10" s="13">
        <v>66455046</v>
      </c>
      <c r="I10" s="3"/>
      <c r="J10" s="38"/>
      <c r="K10" s="39">
        <f t="shared" si="0"/>
        <v>1</v>
      </c>
      <c r="L10" s="40" t="str">
        <f t="shared" si="1"/>
        <v>180821950</v>
      </c>
      <c r="M10" s="41" t="str">
        <f t="shared" si="2"/>
        <v>180821950</v>
      </c>
      <c r="N10" s="42">
        <f t="shared" si="3"/>
        <v>1</v>
      </c>
      <c r="O10" s="42">
        <f t="shared" si="4"/>
        <v>1</v>
      </c>
      <c r="P10" s="42">
        <f t="shared" si="5"/>
        <v>1</v>
      </c>
      <c r="Q10" s="43">
        <f t="shared" si="6"/>
        <v>1</v>
      </c>
      <c r="R10" s="44">
        <f t="shared" si="7"/>
        <v>66455046</v>
      </c>
      <c r="S10" s="40" t="str">
        <f t="shared" si="8"/>
        <v>66455046</v>
      </c>
      <c r="T10" s="42" t="e">
        <f t="shared" si="9"/>
        <v>#VALUE!</v>
      </c>
      <c r="U10" s="40" t="str">
        <f t="shared" si="10"/>
        <v>66455046</v>
      </c>
      <c r="V10" s="45" t="str">
        <f t="shared" si="11"/>
        <v>066455046</v>
      </c>
      <c r="W10" s="42">
        <f t="shared" si="12"/>
        <v>1</v>
      </c>
      <c r="X10" s="46">
        <f t="shared" si="13"/>
        <v>1</v>
      </c>
      <c r="Y10" s="42">
        <f t="shared" si="14"/>
        <v>1</v>
      </c>
      <c r="Z10" s="43">
        <f t="shared" si="15"/>
        <v>1</v>
      </c>
      <c r="AA10" s="43">
        <f t="shared" si="16"/>
        <v>1</v>
      </c>
    </row>
    <row r="11" spans="1:55" ht="60" customHeight="1" x14ac:dyDescent="0.65">
      <c r="A11" s="14">
        <v>9</v>
      </c>
      <c r="B11" s="9" t="s">
        <v>18</v>
      </c>
      <c r="C11" s="9" t="s">
        <v>41</v>
      </c>
      <c r="D11" s="10">
        <v>34374</v>
      </c>
      <c r="E11" s="8"/>
      <c r="F11" s="9">
        <v>10</v>
      </c>
      <c r="G11" s="9">
        <v>180812440</v>
      </c>
      <c r="H11" s="13">
        <v>70550925</v>
      </c>
      <c r="I11" s="3"/>
      <c r="J11" s="38"/>
      <c r="K11" s="39">
        <f t="shared" si="0"/>
        <v>1</v>
      </c>
      <c r="L11" s="40" t="str">
        <f t="shared" si="1"/>
        <v>180812440</v>
      </c>
      <c r="M11" s="41" t="str">
        <f t="shared" si="2"/>
        <v>180812440</v>
      </c>
      <c r="N11" s="42">
        <f t="shared" si="3"/>
        <v>1</v>
      </c>
      <c r="O11" s="42">
        <f t="shared" si="4"/>
        <v>1</v>
      </c>
      <c r="P11" s="42">
        <f t="shared" si="5"/>
        <v>1</v>
      </c>
      <c r="Q11" s="43">
        <f t="shared" si="6"/>
        <v>1</v>
      </c>
      <c r="R11" s="44">
        <f t="shared" si="7"/>
        <v>70550925</v>
      </c>
      <c r="S11" s="40" t="str">
        <f t="shared" si="8"/>
        <v>70550925</v>
      </c>
      <c r="T11" s="42" t="e">
        <f t="shared" si="9"/>
        <v>#VALUE!</v>
      </c>
      <c r="U11" s="40" t="str">
        <f t="shared" si="10"/>
        <v>70550925</v>
      </c>
      <c r="V11" s="45" t="str">
        <f t="shared" si="11"/>
        <v>070550925</v>
      </c>
      <c r="W11" s="42">
        <f t="shared" si="12"/>
        <v>1</v>
      </c>
      <c r="X11" s="46">
        <f t="shared" si="13"/>
        <v>1</v>
      </c>
      <c r="Y11" s="42">
        <f t="shared" si="14"/>
        <v>1</v>
      </c>
      <c r="Z11" s="43">
        <f t="shared" si="15"/>
        <v>1</v>
      </c>
      <c r="AA11" s="43">
        <f t="shared" si="16"/>
        <v>1</v>
      </c>
    </row>
    <row r="12" spans="1:55" ht="60" customHeight="1" x14ac:dyDescent="0.65">
      <c r="A12" s="14">
        <v>10</v>
      </c>
      <c r="B12" s="9" t="s">
        <v>46</v>
      </c>
      <c r="C12" s="9" t="s">
        <v>34</v>
      </c>
      <c r="D12" s="10">
        <v>34739</v>
      </c>
      <c r="E12" s="8"/>
      <c r="F12" s="9">
        <v>11</v>
      </c>
      <c r="G12" s="9">
        <v>220093464</v>
      </c>
      <c r="H12" s="13">
        <v>962637106</v>
      </c>
      <c r="I12" s="3"/>
      <c r="J12" s="38"/>
      <c r="K12" s="39">
        <f t="shared" si="0"/>
        <v>1</v>
      </c>
      <c r="L12" s="40" t="str">
        <f t="shared" si="1"/>
        <v>220093464</v>
      </c>
      <c r="M12" s="41" t="str">
        <f t="shared" si="2"/>
        <v>220093464</v>
      </c>
      <c r="N12" s="42">
        <f t="shared" si="3"/>
        <v>1</v>
      </c>
      <c r="O12" s="42">
        <f t="shared" si="4"/>
        <v>1</v>
      </c>
      <c r="P12" s="42">
        <f t="shared" si="5"/>
        <v>1</v>
      </c>
      <c r="Q12" s="43">
        <f t="shared" si="6"/>
        <v>1</v>
      </c>
      <c r="R12" s="44">
        <f t="shared" si="7"/>
        <v>962637106</v>
      </c>
      <c r="S12" s="40" t="str">
        <f t="shared" si="8"/>
        <v>962637106</v>
      </c>
      <c r="T12" s="42" t="e">
        <f t="shared" si="9"/>
        <v>#VALUE!</v>
      </c>
      <c r="U12" s="40" t="str">
        <f t="shared" si="10"/>
        <v>962637106</v>
      </c>
      <c r="V12" s="45" t="str">
        <f t="shared" si="11"/>
        <v>0962637106</v>
      </c>
      <c r="W12" s="42">
        <f t="shared" si="12"/>
        <v>1</v>
      </c>
      <c r="X12" s="46">
        <f t="shared" si="13"/>
        <v>1</v>
      </c>
      <c r="Y12" s="42">
        <f t="shared" si="14"/>
        <v>1</v>
      </c>
      <c r="Z12" s="43">
        <f t="shared" si="15"/>
        <v>1</v>
      </c>
      <c r="AA12" s="43">
        <f t="shared" si="16"/>
        <v>1</v>
      </c>
    </row>
    <row r="13" spans="1:55" ht="60" customHeight="1" x14ac:dyDescent="0.65">
      <c r="A13" s="14">
        <v>11</v>
      </c>
      <c r="B13" s="9" t="s">
        <v>19</v>
      </c>
      <c r="C13" s="9" t="s">
        <v>41</v>
      </c>
      <c r="D13" s="10">
        <v>36963</v>
      </c>
      <c r="E13" s="8"/>
      <c r="F13" s="9" t="s">
        <v>47</v>
      </c>
      <c r="G13" s="9">
        <v>180949982</v>
      </c>
      <c r="H13" s="13">
        <v>87659235</v>
      </c>
      <c r="I13" s="3"/>
      <c r="J13" s="38"/>
      <c r="K13" s="39">
        <f t="shared" si="0"/>
        <v>1</v>
      </c>
      <c r="L13" s="40" t="str">
        <f t="shared" si="1"/>
        <v>180949982</v>
      </c>
      <c r="M13" s="41" t="str">
        <f t="shared" si="2"/>
        <v>180949982</v>
      </c>
      <c r="N13" s="42">
        <f t="shared" si="3"/>
        <v>1</v>
      </c>
      <c r="O13" s="42">
        <f t="shared" si="4"/>
        <v>1</v>
      </c>
      <c r="P13" s="42">
        <f t="shared" si="5"/>
        <v>1</v>
      </c>
      <c r="Q13" s="43">
        <f t="shared" si="6"/>
        <v>1</v>
      </c>
      <c r="R13" s="44">
        <f t="shared" si="7"/>
        <v>87659235</v>
      </c>
      <c r="S13" s="40" t="str">
        <f t="shared" si="8"/>
        <v>87659235</v>
      </c>
      <c r="T13" s="42" t="e">
        <f t="shared" si="9"/>
        <v>#VALUE!</v>
      </c>
      <c r="U13" s="40" t="str">
        <f t="shared" si="10"/>
        <v>87659235</v>
      </c>
      <c r="V13" s="45" t="str">
        <f t="shared" si="11"/>
        <v>087659235</v>
      </c>
      <c r="W13" s="42">
        <f t="shared" si="12"/>
        <v>1</v>
      </c>
      <c r="X13" s="46">
        <f t="shared" si="13"/>
        <v>1</v>
      </c>
      <c r="Y13" s="42">
        <f t="shared" si="14"/>
        <v>1</v>
      </c>
      <c r="Z13" s="43">
        <f t="shared" si="15"/>
        <v>1</v>
      </c>
      <c r="AA13" s="43">
        <f t="shared" si="16"/>
        <v>1</v>
      </c>
    </row>
    <row r="14" spans="1:55" ht="60" customHeight="1" x14ac:dyDescent="0.65">
      <c r="A14" s="14">
        <v>12</v>
      </c>
      <c r="B14" s="9" t="s">
        <v>48</v>
      </c>
      <c r="C14" s="9" t="s">
        <v>34</v>
      </c>
      <c r="D14" s="10">
        <v>28169</v>
      </c>
      <c r="E14" s="8"/>
      <c r="F14" s="9">
        <v>13</v>
      </c>
      <c r="G14" s="9">
        <v>180819429</v>
      </c>
      <c r="H14" s="13">
        <v>963924652</v>
      </c>
      <c r="I14" s="3"/>
      <c r="J14" s="38">
        <v>2</v>
      </c>
      <c r="K14" s="39">
        <f t="shared" si="0"/>
        <v>1</v>
      </c>
      <c r="L14" s="40" t="str">
        <f t="shared" si="1"/>
        <v>180819429</v>
      </c>
      <c r="M14" s="41" t="str">
        <f t="shared" si="2"/>
        <v>180819429</v>
      </c>
      <c r="N14" s="42">
        <f t="shared" si="3"/>
        <v>1</v>
      </c>
      <c r="O14" s="42">
        <f t="shared" si="4"/>
        <v>1</v>
      </c>
      <c r="P14" s="42">
        <f t="shared" si="5"/>
        <v>1</v>
      </c>
      <c r="Q14" s="43">
        <f t="shared" si="6"/>
        <v>1</v>
      </c>
      <c r="R14" s="44">
        <f t="shared" si="7"/>
        <v>963924652</v>
      </c>
      <c r="S14" s="40" t="str">
        <f t="shared" si="8"/>
        <v>963924652</v>
      </c>
      <c r="T14" s="42" t="e">
        <f t="shared" si="9"/>
        <v>#VALUE!</v>
      </c>
      <c r="U14" s="40" t="str">
        <f t="shared" si="10"/>
        <v>963924652</v>
      </c>
      <c r="V14" s="45" t="str">
        <f t="shared" si="11"/>
        <v>0963924652</v>
      </c>
      <c r="W14" s="42">
        <f t="shared" si="12"/>
        <v>1</v>
      </c>
      <c r="X14" s="46">
        <f t="shared" si="13"/>
        <v>1</v>
      </c>
      <c r="Y14" s="42">
        <f t="shared" si="14"/>
        <v>1</v>
      </c>
      <c r="Z14" s="43">
        <f t="shared" si="15"/>
        <v>1</v>
      </c>
      <c r="AA14" s="43">
        <f t="shared" si="16"/>
        <v>2</v>
      </c>
    </row>
    <row r="15" spans="1:55" ht="60" customHeight="1" x14ac:dyDescent="0.65">
      <c r="A15" s="14">
        <v>13</v>
      </c>
      <c r="B15" s="9" t="s">
        <v>49</v>
      </c>
      <c r="C15" s="9" t="s">
        <v>41</v>
      </c>
      <c r="D15" s="10">
        <v>36809</v>
      </c>
      <c r="E15" s="8"/>
      <c r="F15" s="9">
        <v>18</v>
      </c>
      <c r="G15" s="9">
        <v>180970548</v>
      </c>
      <c r="H15" s="13">
        <v>885512505</v>
      </c>
      <c r="I15" s="3"/>
      <c r="J15" s="38">
        <v>2</v>
      </c>
      <c r="K15" s="39">
        <f t="shared" si="0"/>
        <v>1</v>
      </c>
      <c r="L15" s="40" t="str">
        <f t="shared" si="1"/>
        <v>180970548</v>
      </c>
      <c r="M15" s="41" t="str">
        <f t="shared" si="2"/>
        <v>180970548</v>
      </c>
      <c r="N15" s="42">
        <f t="shared" si="3"/>
        <v>1</v>
      </c>
      <c r="O15" s="42">
        <f t="shared" si="4"/>
        <v>1</v>
      </c>
      <c r="P15" s="42">
        <f t="shared" si="5"/>
        <v>1</v>
      </c>
      <c r="Q15" s="43">
        <f t="shared" si="6"/>
        <v>1</v>
      </c>
      <c r="R15" s="44">
        <f t="shared" si="7"/>
        <v>885512505</v>
      </c>
      <c r="S15" s="40" t="str">
        <f t="shared" si="8"/>
        <v>885512505</v>
      </c>
      <c r="T15" s="42" t="e">
        <f t="shared" si="9"/>
        <v>#VALUE!</v>
      </c>
      <c r="U15" s="40" t="str">
        <f t="shared" si="10"/>
        <v>885512505</v>
      </c>
      <c r="V15" s="45" t="str">
        <f t="shared" si="11"/>
        <v>0885512505</v>
      </c>
      <c r="W15" s="42">
        <f t="shared" si="12"/>
        <v>1</v>
      </c>
      <c r="X15" s="46">
        <f t="shared" si="13"/>
        <v>1</v>
      </c>
      <c r="Y15" s="42">
        <f t="shared" si="14"/>
        <v>1</v>
      </c>
      <c r="Z15" s="43">
        <f t="shared" si="15"/>
        <v>1</v>
      </c>
      <c r="AA15" s="43">
        <f t="shared" si="16"/>
        <v>2</v>
      </c>
    </row>
    <row r="16" spans="1:55" ht="60" customHeight="1" x14ac:dyDescent="0.65">
      <c r="A16" s="14">
        <v>14</v>
      </c>
      <c r="B16" s="9" t="s">
        <v>25</v>
      </c>
      <c r="C16" s="9" t="s">
        <v>34</v>
      </c>
      <c r="D16" s="10">
        <v>35522</v>
      </c>
      <c r="E16" s="8"/>
      <c r="F16" s="9">
        <v>21</v>
      </c>
      <c r="G16" s="9">
        <v>180579402</v>
      </c>
      <c r="H16" s="13">
        <v>87991901</v>
      </c>
      <c r="I16" s="3"/>
      <c r="J16" s="38"/>
      <c r="K16" s="39">
        <f t="shared" si="0"/>
        <v>1</v>
      </c>
      <c r="L16" s="40" t="str">
        <f t="shared" si="1"/>
        <v>180579402</v>
      </c>
      <c r="M16" s="41" t="str">
        <f t="shared" si="2"/>
        <v>180579402</v>
      </c>
      <c r="N16" s="42">
        <f t="shared" si="3"/>
        <v>1</v>
      </c>
      <c r="O16" s="42">
        <f t="shared" si="4"/>
        <v>1</v>
      </c>
      <c r="P16" s="42">
        <f t="shared" si="5"/>
        <v>1</v>
      </c>
      <c r="Q16" s="43">
        <f t="shared" si="6"/>
        <v>1</v>
      </c>
      <c r="R16" s="44">
        <f t="shared" si="7"/>
        <v>87991901</v>
      </c>
      <c r="S16" s="40" t="str">
        <f t="shared" si="8"/>
        <v>87991901</v>
      </c>
      <c r="T16" s="42" t="e">
        <f t="shared" si="9"/>
        <v>#VALUE!</v>
      </c>
      <c r="U16" s="40" t="str">
        <f t="shared" si="10"/>
        <v>87991901</v>
      </c>
      <c r="V16" s="45" t="str">
        <f t="shared" si="11"/>
        <v>087991901</v>
      </c>
      <c r="W16" s="42">
        <f t="shared" si="12"/>
        <v>1</v>
      </c>
      <c r="X16" s="46">
        <f t="shared" si="13"/>
        <v>1</v>
      </c>
      <c r="Y16" s="42">
        <f t="shared" si="14"/>
        <v>1</v>
      </c>
      <c r="Z16" s="43">
        <f t="shared" si="15"/>
        <v>1</v>
      </c>
      <c r="AA16" s="43">
        <f t="shared" si="16"/>
        <v>1</v>
      </c>
    </row>
    <row r="17" spans="1:27" ht="60" customHeight="1" x14ac:dyDescent="0.65">
      <c r="A17" s="14">
        <v>15</v>
      </c>
      <c r="B17" s="9" t="s">
        <v>26</v>
      </c>
      <c r="C17" s="9" t="s">
        <v>34</v>
      </c>
      <c r="D17" s="10">
        <v>36534</v>
      </c>
      <c r="E17" s="8"/>
      <c r="F17" s="9">
        <v>22</v>
      </c>
      <c r="G17" s="9">
        <v>180773379</v>
      </c>
      <c r="H17" s="13">
        <v>89793683</v>
      </c>
      <c r="I17" s="3"/>
      <c r="J17" s="38">
        <v>2</v>
      </c>
      <c r="K17" s="39">
        <f t="shared" si="0"/>
        <v>1</v>
      </c>
      <c r="L17" s="40" t="str">
        <f t="shared" si="1"/>
        <v>180773379</v>
      </c>
      <c r="M17" s="41" t="str">
        <f t="shared" si="2"/>
        <v>180773379</v>
      </c>
      <c r="N17" s="42">
        <f t="shared" si="3"/>
        <v>1</v>
      </c>
      <c r="O17" s="42">
        <f t="shared" si="4"/>
        <v>1</v>
      </c>
      <c r="P17" s="42">
        <f t="shared" si="5"/>
        <v>1</v>
      </c>
      <c r="Q17" s="43">
        <f t="shared" si="6"/>
        <v>1</v>
      </c>
      <c r="R17" s="44">
        <f t="shared" si="7"/>
        <v>89793683</v>
      </c>
      <c r="S17" s="40" t="str">
        <f t="shared" si="8"/>
        <v>89793683</v>
      </c>
      <c r="T17" s="42" t="e">
        <f t="shared" si="9"/>
        <v>#VALUE!</v>
      </c>
      <c r="U17" s="40" t="str">
        <f t="shared" si="10"/>
        <v>89793683</v>
      </c>
      <c r="V17" s="45" t="str">
        <f t="shared" si="11"/>
        <v>089793683</v>
      </c>
      <c r="W17" s="42">
        <f t="shared" si="12"/>
        <v>1</v>
      </c>
      <c r="X17" s="46">
        <f t="shared" si="13"/>
        <v>1</v>
      </c>
      <c r="Y17" s="42">
        <f t="shared" si="14"/>
        <v>1</v>
      </c>
      <c r="Z17" s="43">
        <f t="shared" si="15"/>
        <v>1</v>
      </c>
      <c r="AA17" s="43">
        <f t="shared" si="16"/>
        <v>2</v>
      </c>
    </row>
    <row r="18" spans="1:27" ht="60" customHeight="1" x14ac:dyDescent="0.65">
      <c r="A18" s="14">
        <v>16</v>
      </c>
      <c r="B18" s="9" t="s">
        <v>27</v>
      </c>
      <c r="C18" s="9" t="s">
        <v>34</v>
      </c>
      <c r="D18" s="10">
        <v>34693</v>
      </c>
      <c r="E18" s="8"/>
      <c r="F18" s="9">
        <v>23</v>
      </c>
      <c r="G18" s="9">
        <v>180822079</v>
      </c>
      <c r="H18" s="13">
        <v>975049599</v>
      </c>
      <c r="I18" s="3"/>
      <c r="J18" s="38"/>
      <c r="K18" s="39">
        <f t="shared" si="0"/>
        <v>1</v>
      </c>
      <c r="L18" s="40" t="str">
        <f t="shared" si="1"/>
        <v>180822079</v>
      </c>
      <c r="M18" s="41" t="str">
        <f t="shared" si="2"/>
        <v>180822079</v>
      </c>
      <c r="N18" s="42">
        <f t="shared" si="3"/>
        <v>1</v>
      </c>
      <c r="O18" s="42">
        <f t="shared" si="4"/>
        <v>1</v>
      </c>
      <c r="P18" s="42">
        <f t="shared" si="5"/>
        <v>1</v>
      </c>
      <c r="Q18" s="43">
        <f t="shared" si="6"/>
        <v>1</v>
      </c>
      <c r="R18" s="44">
        <f t="shared" si="7"/>
        <v>975049599</v>
      </c>
      <c r="S18" s="40" t="str">
        <f t="shared" si="8"/>
        <v>975049599</v>
      </c>
      <c r="T18" s="42" t="e">
        <f t="shared" si="9"/>
        <v>#VALUE!</v>
      </c>
      <c r="U18" s="40" t="str">
        <f t="shared" si="10"/>
        <v>975049599</v>
      </c>
      <c r="V18" s="45" t="str">
        <f t="shared" si="11"/>
        <v>0975049599</v>
      </c>
      <c r="W18" s="42">
        <f t="shared" si="12"/>
        <v>1</v>
      </c>
      <c r="X18" s="46">
        <f t="shared" si="13"/>
        <v>1</v>
      </c>
      <c r="Y18" s="42">
        <f t="shared" si="14"/>
        <v>1</v>
      </c>
      <c r="Z18" s="43">
        <f t="shared" si="15"/>
        <v>1</v>
      </c>
      <c r="AA18" s="43">
        <f t="shared" si="16"/>
        <v>1</v>
      </c>
    </row>
    <row r="19" spans="1:27" ht="60" customHeight="1" x14ac:dyDescent="0.65">
      <c r="A19" s="14">
        <v>17</v>
      </c>
      <c r="B19" s="9" t="s">
        <v>32</v>
      </c>
      <c r="C19" s="9" t="s">
        <v>34</v>
      </c>
      <c r="D19" s="10">
        <v>33374</v>
      </c>
      <c r="E19" s="8"/>
      <c r="F19" s="9">
        <v>28</v>
      </c>
      <c r="G19" s="9">
        <v>180488468</v>
      </c>
      <c r="H19" s="13">
        <v>975278105</v>
      </c>
      <c r="I19" s="3"/>
      <c r="J19" s="38">
        <v>2</v>
      </c>
      <c r="K19" s="39">
        <f t="shared" si="0"/>
        <v>1</v>
      </c>
      <c r="L19" s="40" t="str">
        <f t="shared" si="1"/>
        <v>180488468</v>
      </c>
      <c r="M19" s="41" t="str">
        <f t="shared" si="2"/>
        <v>180488468</v>
      </c>
      <c r="N19" s="42">
        <f t="shared" si="3"/>
        <v>1</v>
      </c>
      <c r="O19" s="42">
        <f t="shared" si="4"/>
        <v>1</v>
      </c>
      <c r="P19" s="42">
        <f t="shared" si="5"/>
        <v>1</v>
      </c>
      <c r="Q19" s="43">
        <f t="shared" si="6"/>
        <v>1</v>
      </c>
      <c r="R19" s="44">
        <f t="shared" si="7"/>
        <v>975278105</v>
      </c>
      <c r="S19" s="40" t="str">
        <f t="shared" si="8"/>
        <v>975278105</v>
      </c>
      <c r="T19" s="42" t="e">
        <f t="shared" si="9"/>
        <v>#VALUE!</v>
      </c>
      <c r="U19" s="40" t="str">
        <f t="shared" si="10"/>
        <v>975278105</v>
      </c>
      <c r="V19" s="45" t="str">
        <f t="shared" si="11"/>
        <v>0975278105</v>
      </c>
      <c r="W19" s="42">
        <f t="shared" si="12"/>
        <v>1</v>
      </c>
      <c r="X19" s="46">
        <f t="shared" si="13"/>
        <v>1</v>
      </c>
      <c r="Y19" s="42">
        <f t="shared" si="14"/>
        <v>1</v>
      </c>
      <c r="Z19" s="43">
        <f t="shared" si="15"/>
        <v>1</v>
      </c>
      <c r="AA19" s="43">
        <f t="shared" si="16"/>
        <v>2</v>
      </c>
    </row>
    <row r="20" spans="1:27" ht="60" customHeight="1" x14ac:dyDescent="0.65">
      <c r="A20" s="14">
        <v>18</v>
      </c>
      <c r="B20" s="9" t="s">
        <v>21</v>
      </c>
      <c r="C20" s="9" t="s">
        <v>34</v>
      </c>
      <c r="D20" s="10">
        <v>33979</v>
      </c>
      <c r="E20" s="8"/>
      <c r="F20" s="9" t="s">
        <v>50</v>
      </c>
      <c r="G20" s="9">
        <v>180527944</v>
      </c>
      <c r="H20" s="13">
        <v>10550310</v>
      </c>
      <c r="I20" s="3"/>
      <c r="J20" s="38"/>
      <c r="K20" s="39">
        <f t="shared" si="0"/>
        <v>1</v>
      </c>
      <c r="L20" s="40" t="str">
        <f t="shared" si="1"/>
        <v>180527944</v>
      </c>
      <c r="M20" s="41" t="str">
        <f t="shared" si="2"/>
        <v>180527944</v>
      </c>
      <c r="N20" s="42">
        <f t="shared" si="3"/>
        <v>1</v>
      </c>
      <c r="O20" s="42">
        <f t="shared" si="4"/>
        <v>1</v>
      </c>
      <c r="P20" s="42">
        <f t="shared" si="5"/>
        <v>1</v>
      </c>
      <c r="Q20" s="43">
        <f t="shared" si="6"/>
        <v>1</v>
      </c>
      <c r="R20" s="44">
        <f t="shared" si="7"/>
        <v>10550310</v>
      </c>
      <c r="S20" s="40" t="str">
        <f t="shared" si="8"/>
        <v>10550310</v>
      </c>
      <c r="T20" s="42" t="e">
        <f t="shared" si="9"/>
        <v>#VALUE!</v>
      </c>
      <c r="U20" s="40" t="str">
        <f t="shared" si="10"/>
        <v>10550310</v>
      </c>
      <c r="V20" s="45" t="str">
        <f t="shared" si="11"/>
        <v>010550310</v>
      </c>
      <c r="W20" s="42">
        <f t="shared" si="12"/>
        <v>1</v>
      </c>
      <c r="X20" s="46">
        <f t="shared" si="13"/>
        <v>1</v>
      </c>
      <c r="Y20" s="42">
        <f t="shared" si="14"/>
        <v>1</v>
      </c>
      <c r="Z20" s="43">
        <f t="shared" si="15"/>
        <v>1</v>
      </c>
      <c r="AA20" s="43">
        <f t="shared" si="16"/>
        <v>1</v>
      </c>
    </row>
    <row r="21" spans="1:27" ht="60" customHeight="1" x14ac:dyDescent="0.65">
      <c r="A21" s="14">
        <v>19</v>
      </c>
      <c r="B21" s="9" t="s">
        <v>22</v>
      </c>
      <c r="C21" s="9" t="s">
        <v>41</v>
      </c>
      <c r="D21" s="10">
        <v>34421</v>
      </c>
      <c r="E21" s="8"/>
      <c r="F21" s="9" t="s">
        <v>51</v>
      </c>
      <c r="G21" s="9" t="s">
        <v>52</v>
      </c>
      <c r="H21" s="13">
        <v>92362585</v>
      </c>
      <c r="I21" s="3"/>
      <c r="J21" s="38"/>
      <c r="K21" s="39">
        <f t="shared" si="0"/>
        <v>1</v>
      </c>
      <c r="L21" s="40" t="str">
        <f t="shared" si="1"/>
        <v>180486057</v>
      </c>
      <c r="M21" s="41" t="str">
        <f t="shared" si="2"/>
        <v>180486057</v>
      </c>
      <c r="N21" s="42">
        <f t="shared" si="3"/>
        <v>1</v>
      </c>
      <c r="O21" s="42">
        <f t="shared" si="4"/>
        <v>1</v>
      </c>
      <c r="P21" s="42">
        <f t="shared" si="5"/>
        <v>1</v>
      </c>
      <c r="Q21" s="43">
        <f t="shared" si="6"/>
        <v>1</v>
      </c>
      <c r="R21" s="44">
        <f t="shared" si="7"/>
        <v>92362585</v>
      </c>
      <c r="S21" s="40" t="str">
        <f t="shared" si="8"/>
        <v>92362585</v>
      </c>
      <c r="T21" s="42" t="e">
        <f t="shared" si="9"/>
        <v>#VALUE!</v>
      </c>
      <c r="U21" s="40" t="str">
        <f t="shared" si="10"/>
        <v>92362585</v>
      </c>
      <c r="V21" s="45" t="str">
        <f t="shared" si="11"/>
        <v>092362585</v>
      </c>
      <c r="W21" s="42">
        <f t="shared" si="12"/>
        <v>1</v>
      </c>
      <c r="X21" s="46">
        <f t="shared" si="13"/>
        <v>1</v>
      </c>
      <c r="Y21" s="42">
        <f t="shared" si="14"/>
        <v>1</v>
      </c>
      <c r="Z21" s="43">
        <f t="shared" si="15"/>
        <v>1</v>
      </c>
      <c r="AA21" s="43">
        <f t="shared" si="16"/>
        <v>1</v>
      </c>
    </row>
    <row r="22" spans="1:27" ht="60" customHeight="1" x14ac:dyDescent="0.65">
      <c r="A22" s="14">
        <v>20</v>
      </c>
      <c r="B22" s="9" t="s">
        <v>30</v>
      </c>
      <c r="C22" s="9" t="s">
        <v>41</v>
      </c>
      <c r="D22" s="10">
        <v>36143</v>
      </c>
      <c r="E22" s="8"/>
      <c r="F22" s="9">
        <v>26</v>
      </c>
      <c r="G22" s="9">
        <v>200191009</v>
      </c>
      <c r="H22" s="13">
        <v>972590865</v>
      </c>
      <c r="I22" s="3"/>
      <c r="J22" s="38"/>
      <c r="K22" s="39">
        <f t="shared" si="0"/>
        <v>1</v>
      </c>
      <c r="L22" s="40" t="str">
        <f t="shared" si="1"/>
        <v>200191009</v>
      </c>
      <c r="M22" s="41" t="str">
        <f t="shared" si="2"/>
        <v>200191009</v>
      </c>
      <c r="N22" s="42">
        <f t="shared" si="3"/>
        <v>1</v>
      </c>
      <c r="O22" s="42">
        <f t="shared" si="4"/>
        <v>1</v>
      </c>
      <c r="P22" s="42">
        <f t="shared" si="5"/>
        <v>1</v>
      </c>
      <c r="Q22" s="43">
        <f t="shared" si="6"/>
        <v>1</v>
      </c>
      <c r="R22" s="44">
        <f t="shared" si="7"/>
        <v>972590865</v>
      </c>
      <c r="S22" s="40" t="str">
        <f t="shared" si="8"/>
        <v>972590865</v>
      </c>
      <c r="T22" s="42" t="e">
        <f t="shared" si="9"/>
        <v>#VALUE!</v>
      </c>
      <c r="U22" s="40" t="str">
        <f t="shared" si="10"/>
        <v>972590865</v>
      </c>
      <c r="V22" s="45" t="str">
        <f t="shared" si="11"/>
        <v>0972590865</v>
      </c>
      <c r="W22" s="42">
        <f t="shared" si="12"/>
        <v>1</v>
      </c>
      <c r="X22" s="46">
        <f t="shared" si="13"/>
        <v>1</v>
      </c>
      <c r="Y22" s="42">
        <f t="shared" si="14"/>
        <v>1</v>
      </c>
      <c r="Z22" s="43">
        <f t="shared" si="15"/>
        <v>1</v>
      </c>
      <c r="AA22" s="43">
        <f t="shared" si="16"/>
        <v>1</v>
      </c>
    </row>
    <row r="23" spans="1:27" ht="60" customHeight="1" x14ac:dyDescent="0.65">
      <c r="A23" s="14">
        <v>21</v>
      </c>
      <c r="B23" s="9" t="s">
        <v>31</v>
      </c>
      <c r="C23" s="9" t="s">
        <v>34</v>
      </c>
      <c r="D23" s="10">
        <v>35616</v>
      </c>
      <c r="E23" s="8"/>
      <c r="F23" s="9">
        <v>27</v>
      </c>
      <c r="G23" s="9">
        <v>180693011</v>
      </c>
      <c r="H23" s="13">
        <v>68489946</v>
      </c>
      <c r="I23" s="3"/>
      <c r="J23" s="38"/>
      <c r="K23" s="39">
        <f t="shared" si="0"/>
        <v>1</v>
      </c>
      <c r="L23" s="40" t="str">
        <f t="shared" si="1"/>
        <v>180693011</v>
      </c>
      <c r="M23" s="41" t="str">
        <f t="shared" si="2"/>
        <v>180693011</v>
      </c>
      <c r="N23" s="42">
        <f t="shared" si="3"/>
        <v>1</v>
      </c>
      <c r="O23" s="42">
        <f t="shared" si="4"/>
        <v>1</v>
      </c>
      <c r="P23" s="42">
        <f t="shared" si="5"/>
        <v>1</v>
      </c>
      <c r="Q23" s="43">
        <f t="shared" si="6"/>
        <v>1</v>
      </c>
      <c r="R23" s="44">
        <f t="shared" si="7"/>
        <v>68489946</v>
      </c>
      <c r="S23" s="40" t="str">
        <f t="shared" si="8"/>
        <v>68489946</v>
      </c>
      <c r="T23" s="42" t="e">
        <f t="shared" si="9"/>
        <v>#VALUE!</v>
      </c>
      <c r="U23" s="40" t="str">
        <f t="shared" si="10"/>
        <v>68489946</v>
      </c>
      <c r="V23" s="45" t="str">
        <f t="shared" si="11"/>
        <v>068489946</v>
      </c>
      <c r="W23" s="42">
        <f t="shared" si="12"/>
        <v>1</v>
      </c>
      <c r="X23" s="46">
        <f t="shared" si="13"/>
        <v>1</v>
      </c>
      <c r="Y23" s="42">
        <f t="shared" si="14"/>
        <v>1</v>
      </c>
      <c r="Z23" s="43">
        <f t="shared" si="15"/>
        <v>1</v>
      </c>
      <c r="AA23" s="43">
        <f t="shared" si="16"/>
        <v>1</v>
      </c>
    </row>
    <row r="24" spans="1:27" ht="60" customHeight="1" x14ac:dyDescent="0.65">
      <c r="A24" s="14">
        <v>22</v>
      </c>
      <c r="B24" s="9" t="s">
        <v>28</v>
      </c>
      <c r="C24" s="9" t="s">
        <v>34</v>
      </c>
      <c r="D24" s="10">
        <v>32314</v>
      </c>
      <c r="E24" s="8"/>
      <c r="F24" s="9" t="s">
        <v>53</v>
      </c>
      <c r="G24" s="9" t="s">
        <v>54</v>
      </c>
      <c r="H24" s="13">
        <v>887597987</v>
      </c>
      <c r="I24" s="3"/>
      <c r="J24" s="38">
        <v>2</v>
      </c>
      <c r="K24" s="39">
        <f t="shared" si="0"/>
        <v>1</v>
      </c>
      <c r="L24" s="40" t="str">
        <f t="shared" si="1"/>
        <v>180351692</v>
      </c>
      <c r="M24" s="41" t="str">
        <f t="shared" si="2"/>
        <v>180351692</v>
      </c>
      <c r="N24" s="42">
        <f t="shared" si="3"/>
        <v>1</v>
      </c>
      <c r="O24" s="42">
        <f t="shared" si="4"/>
        <v>1</v>
      </c>
      <c r="P24" s="42">
        <f t="shared" si="5"/>
        <v>1</v>
      </c>
      <c r="Q24" s="43">
        <f t="shared" si="6"/>
        <v>1</v>
      </c>
      <c r="R24" s="44">
        <f t="shared" si="7"/>
        <v>887597987</v>
      </c>
      <c r="S24" s="40" t="str">
        <f t="shared" si="8"/>
        <v>887597987</v>
      </c>
      <c r="T24" s="42" t="e">
        <f t="shared" si="9"/>
        <v>#VALUE!</v>
      </c>
      <c r="U24" s="40" t="str">
        <f t="shared" si="10"/>
        <v>887597987</v>
      </c>
      <c r="V24" s="45" t="str">
        <f t="shared" si="11"/>
        <v>0887597987</v>
      </c>
      <c r="W24" s="42">
        <f t="shared" si="12"/>
        <v>1</v>
      </c>
      <c r="X24" s="46">
        <f t="shared" si="13"/>
        <v>1</v>
      </c>
      <c r="Y24" s="42">
        <f t="shared" si="14"/>
        <v>1</v>
      </c>
      <c r="Z24" s="43">
        <f t="shared" si="15"/>
        <v>1</v>
      </c>
      <c r="AA24" s="43">
        <f t="shared" si="16"/>
        <v>2</v>
      </c>
    </row>
    <row r="25" spans="1:27" ht="60" customHeight="1" x14ac:dyDescent="0.65">
      <c r="A25" s="14">
        <v>23</v>
      </c>
      <c r="B25" s="9" t="s">
        <v>12</v>
      </c>
      <c r="C25" s="9" t="s">
        <v>34</v>
      </c>
      <c r="D25" s="10">
        <v>33710</v>
      </c>
      <c r="E25" s="8"/>
      <c r="F25" s="9" t="s">
        <v>55</v>
      </c>
      <c r="G25" s="9">
        <v>40274704</v>
      </c>
      <c r="H25" s="13">
        <v>15580821</v>
      </c>
      <c r="I25" s="3"/>
      <c r="J25" s="38"/>
      <c r="K25" s="39">
        <f t="shared" si="0"/>
        <v>1</v>
      </c>
      <c r="L25" s="40" t="str">
        <f t="shared" si="1"/>
        <v>40274704</v>
      </c>
      <c r="M25" s="41" t="str">
        <f t="shared" si="2"/>
        <v>40274704</v>
      </c>
      <c r="N25" s="42">
        <f t="shared" si="3"/>
        <v>2</v>
      </c>
      <c r="O25" s="42">
        <f t="shared" si="4"/>
        <v>1</v>
      </c>
      <c r="P25" s="42">
        <f t="shared" si="5"/>
        <v>1</v>
      </c>
      <c r="Q25" s="43">
        <f t="shared" si="6"/>
        <v>2</v>
      </c>
      <c r="R25" s="44">
        <f t="shared" si="7"/>
        <v>15580821</v>
      </c>
      <c r="S25" s="40" t="str">
        <f t="shared" si="8"/>
        <v>15580821</v>
      </c>
      <c r="T25" s="42" t="e">
        <f t="shared" si="9"/>
        <v>#VALUE!</v>
      </c>
      <c r="U25" s="40" t="str">
        <f t="shared" si="10"/>
        <v>15580821</v>
      </c>
      <c r="V25" s="45" t="str">
        <f t="shared" si="11"/>
        <v>015580821</v>
      </c>
      <c r="W25" s="42">
        <f t="shared" si="12"/>
        <v>1</v>
      </c>
      <c r="X25" s="46">
        <f t="shared" si="13"/>
        <v>1</v>
      </c>
      <c r="Y25" s="42">
        <f t="shared" si="14"/>
        <v>1</v>
      </c>
      <c r="Z25" s="43">
        <f t="shared" si="15"/>
        <v>1</v>
      </c>
      <c r="AA25" s="43">
        <f t="shared" si="16"/>
        <v>2</v>
      </c>
    </row>
    <row r="26" spans="1:27" ht="60" customHeight="1" x14ac:dyDescent="0.65">
      <c r="A26" s="14">
        <v>24</v>
      </c>
      <c r="B26" s="9" t="s">
        <v>20</v>
      </c>
      <c r="C26" s="9" t="s">
        <v>34</v>
      </c>
      <c r="D26" s="10">
        <v>35807</v>
      </c>
      <c r="E26" s="8"/>
      <c r="F26" s="9">
        <v>14</v>
      </c>
      <c r="G26" s="9">
        <v>180581215</v>
      </c>
      <c r="H26" s="13">
        <v>978261242</v>
      </c>
      <c r="I26" s="3"/>
      <c r="J26" s="38"/>
      <c r="K26" s="39">
        <f t="shared" si="0"/>
        <v>1</v>
      </c>
      <c r="L26" s="40" t="str">
        <f t="shared" si="1"/>
        <v>180581215</v>
      </c>
      <c r="M26" s="41" t="str">
        <f t="shared" si="2"/>
        <v>180581215</v>
      </c>
      <c r="N26" s="42">
        <f t="shared" si="3"/>
        <v>1</v>
      </c>
      <c r="O26" s="42">
        <f t="shared" si="4"/>
        <v>1</v>
      </c>
      <c r="P26" s="42">
        <f t="shared" si="5"/>
        <v>1</v>
      </c>
      <c r="Q26" s="43">
        <f t="shared" si="6"/>
        <v>1</v>
      </c>
      <c r="R26" s="44">
        <f t="shared" si="7"/>
        <v>978261242</v>
      </c>
      <c r="S26" s="40" t="str">
        <f t="shared" si="8"/>
        <v>978261242</v>
      </c>
      <c r="T26" s="42" t="e">
        <f t="shared" si="9"/>
        <v>#VALUE!</v>
      </c>
      <c r="U26" s="40" t="str">
        <f t="shared" si="10"/>
        <v>978261242</v>
      </c>
      <c r="V26" s="45" t="str">
        <f t="shared" si="11"/>
        <v>0978261242</v>
      </c>
      <c r="W26" s="42">
        <f t="shared" si="12"/>
        <v>1</v>
      </c>
      <c r="X26" s="46">
        <f t="shared" si="13"/>
        <v>1</v>
      </c>
      <c r="Y26" s="42">
        <f t="shared" si="14"/>
        <v>1</v>
      </c>
      <c r="Z26" s="43">
        <f t="shared" si="15"/>
        <v>1</v>
      </c>
      <c r="AA26" s="43">
        <f t="shared" si="16"/>
        <v>1</v>
      </c>
    </row>
    <row r="27" spans="1:27" ht="60" customHeight="1" x14ac:dyDescent="0.65">
      <c r="A27" s="14">
        <v>25</v>
      </c>
      <c r="B27" s="9" t="s">
        <v>56</v>
      </c>
      <c r="C27" s="9" t="s">
        <v>34</v>
      </c>
      <c r="D27" s="10">
        <v>34112</v>
      </c>
      <c r="E27" s="8"/>
      <c r="F27" s="9">
        <v>19</v>
      </c>
      <c r="G27" s="9">
        <v>180627563</v>
      </c>
      <c r="H27" s="13">
        <v>69569808</v>
      </c>
      <c r="I27" s="3"/>
      <c r="J27" s="38"/>
      <c r="K27" s="39">
        <f t="shared" si="0"/>
        <v>1</v>
      </c>
      <c r="L27" s="40" t="str">
        <f t="shared" si="1"/>
        <v>180627563</v>
      </c>
      <c r="M27" s="41" t="str">
        <f t="shared" si="2"/>
        <v>180627563</v>
      </c>
      <c r="N27" s="42">
        <f t="shared" si="3"/>
        <v>1</v>
      </c>
      <c r="O27" s="42">
        <f t="shared" si="4"/>
        <v>1</v>
      </c>
      <c r="P27" s="42">
        <f t="shared" si="5"/>
        <v>1</v>
      </c>
      <c r="Q27" s="43">
        <f t="shared" si="6"/>
        <v>1</v>
      </c>
      <c r="R27" s="44">
        <f t="shared" si="7"/>
        <v>69569808</v>
      </c>
      <c r="S27" s="40" t="str">
        <f t="shared" si="8"/>
        <v>69569808</v>
      </c>
      <c r="T27" s="42" t="e">
        <f t="shared" si="9"/>
        <v>#VALUE!</v>
      </c>
      <c r="U27" s="40" t="str">
        <f t="shared" si="10"/>
        <v>69569808</v>
      </c>
      <c r="V27" s="45" t="str">
        <f t="shared" si="11"/>
        <v>069569808</v>
      </c>
      <c r="W27" s="42">
        <f t="shared" si="12"/>
        <v>1</v>
      </c>
      <c r="X27" s="46">
        <f t="shared" si="13"/>
        <v>1</v>
      </c>
      <c r="Y27" s="42">
        <f t="shared" si="14"/>
        <v>1</v>
      </c>
      <c r="Z27" s="43">
        <f t="shared" si="15"/>
        <v>1</v>
      </c>
      <c r="AA27" s="43">
        <f t="shared" si="16"/>
        <v>1</v>
      </c>
    </row>
    <row r="28" spans="1:27" ht="60" customHeight="1" x14ac:dyDescent="0.65">
      <c r="A28" s="14">
        <v>26</v>
      </c>
      <c r="B28" s="9" t="s">
        <v>24</v>
      </c>
      <c r="C28" s="9" t="s">
        <v>41</v>
      </c>
      <c r="D28" s="10">
        <v>36206</v>
      </c>
      <c r="E28" s="8"/>
      <c r="F28" s="9" t="s">
        <v>57</v>
      </c>
      <c r="G28" s="9">
        <v>200197207</v>
      </c>
      <c r="H28" s="13">
        <v>90791074</v>
      </c>
      <c r="I28" s="3"/>
      <c r="J28" s="38"/>
      <c r="K28" s="39">
        <f t="shared" si="0"/>
        <v>1</v>
      </c>
      <c r="L28" s="40" t="str">
        <f t="shared" si="1"/>
        <v>200197207</v>
      </c>
      <c r="M28" s="41" t="str">
        <f t="shared" si="2"/>
        <v>200197207</v>
      </c>
      <c r="N28" s="42">
        <f t="shared" si="3"/>
        <v>1</v>
      </c>
      <c r="O28" s="42">
        <f t="shared" si="4"/>
        <v>1</v>
      </c>
      <c r="P28" s="42">
        <f t="shared" si="5"/>
        <v>1</v>
      </c>
      <c r="Q28" s="43">
        <f t="shared" si="6"/>
        <v>1</v>
      </c>
      <c r="R28" s="44">
        <f t="shared" si="7"/>
        <v>90791074</v>
      </c>
      <c r="S28" s="40" t="str">
        <f t="shared" si="8"/>
        <v>90791074</v>
      </c>
      <c r="T28" s="42" t="e">
        <f t="shared" si="9"/>
        <v>#VALUE!</v>
      </c>
      <c r="U28" s="40" t="str">
        <f t="shared" si="10"/>
        <v>90791074</v>
      </c>
      <c r="V28" s="45" t="str">
        <f t="shared" si="11"/>
        <v>090791074</v>
      </c>
      <c r="W28" s="42">
        <f t="shared" si="12"/>
        <v>1</v>
      </c>
      <c r="X28" s="46">
        <f t="shared" si="13"/>
        <v>1</v>
      </c>
      <c r="Y28" s="42">
        <f t="shared" si="14"/>
        <v>1</v>
      </c>
      <c r="Z28" s="43">
        <f t="shared" si="15"/>
        <v>1</v>
      </c>
      <c r="AA28" s="43">
        <f t="shared" si="16"/>
        <v>1</v>
      </c>
    </row>
    <row r="29" spans="1:27" ht="60" customHeight="1" x14ac:dyDescent="0.65">
      <c r="A29" s="14">
        <v>27</v>
      </c>
      <c r="B29" s="9" t="s">
        <v>23</v>
      </c>
      <c r="C29" s="9" t="s">
        <v>34</v>
      </c>
      <c r="D29" s="10">
        <v>36653</v>
      </c>
      <c r="E29" s="8"/>
      <c r="F29" s="9">
        <v>17</v>
      </c>
      <c r="G29" s="9">
        <v>180964964</v>
      </c>
      <c r="H29" s="13">
        <v>965842740</v>
      </c>
      <c r="I29" s="3"/>
      <c r="J29" s="38"/>
      <c r="K29" s="39">
        <f t="shared" si="0"/>
        <v>1</v>
      </c>
      <c r="L29" s="40" t="str">
        <f t="shared" si="1"/>
        <v>180964964</v>
      </c>
      <c r="M29" s="41" t="str">
        <f t="shared" si="2"/>
        <v>180964964</v>
      </c>
      <c r="N29" s="42">
        <f t="shared" si="3"/>
        <v>1</v>
      </c>
      <c r="O29" s="42">
        <f t="shared" si="4"/>
        <v>1</v>
      </c>
      <c r="P29" s="42">
        <f t="shared" si="5"/>
        <v>1</v>
      </c>
      <c r="Q29" s="43">
        <f t="shared" si="6"/>
        <v>1</v>
      </c>
      <c r="R29" s="44">
        <f t="shared" si="7"/>
        <v>965842740</v>
      </c>
      <c r="S29" s="40" t="str">
        <f t="shared" si="8"/>
        <v>965842740</v>
      </c>
      <c r="T29" s="42" t="e">
        <f t="shared" si="9"/>
        <v>#VALUE!</v>
      </c>
      <c r="U29" s="40" t="str">
        <f t="shared" si="10"/>
        <v>965842740</v>
      </c>
      <c r="V29" s="45" t="str">
        <f t="shared" si="11"/>
        <v>0965842740</v>
      </c>
      <c r="W29" s="42">
        <f t="shared" si="12"/>
        <v>1</v>
      </c>
      <c r="X29" s="46">
        <f t="shared" si="13"/>
        <v>1</v>
      </c>
      <c r="Y29" s="42">
        <f t="shared" si="14"/>
        <v>1</v>
      </c>
      <c r="Z29" s="43">
        <f t="shared" si="15"/>
        <v>1</v>
      </c>
      <c r="AA29" s="43">
        <f t="shared" si="16"/>
        <v>1</v>
      </c>
    </row>
    <row r="30" spans="1:27" ht="60" customHeight="1" x14ac:dyDescent="0.65">
      <c r="A30" s="14">
        <v>28</v>
      </c>
      <c r="B30" s="9" t="s">
        <v>29</v>
      </c>
      <c r="C30" s="9" t="s">
        <v>41</v>
      </c>
      <c r="D30" s="10">
        <v>31912</v>
      </c>
      <c r="E30" s="8"/>
      <c r="F30" s="9" t="s">
        <v>58</v>
      </c>
      <c r="G30" s="9">
        <v>180820150</v>
      </c>
      <c r="H30" s="13">
        <v>98503363</v>
      </c>
      <c r="I30" s="3"/>
      <c r="J30" s="38"/>
      <c r="K30" s="39">
        <f t="shared" si="0"/>
        <v>1</v>
      </c>
      <c r="L30" s="40" t="str">
        <f t="shared" si="1"/>
        <v>180820150</v>
      </c>
      <c r="M30" s="41" t="str">
        <f t="shared" si="2"/>
        <v>180820150</v>
      </c>
      <c r="N30" s="42">
        <f t="shared" si="3"/>
        <v>1</v>
      </c>
      <c r="O30" s="42">
        <f t="shared" si="4"/>
        <v>1</v>
      </c>
      <c r="P30" s="42">
        <f t="shared" si="5"/>
        <v>1</v>
      </c>
      <c r="Q30" s="43">
        <f t="shared" si="6"/>
        <v>1</v>
      </c>
      <c r="R30" s="44">
        <f t="shared" si="7"/>
        <v>98503363</v>
      </c>
      <c r="S30" s="40" t="str">
        <f t="shared" si="8"/>
        <v>98503363</v>
      </c>
      <c r="T30" s="42" t="e">
        <f t="shared" si="9"/>
        <v>#VALUE!</v>
      </c>
      <c r="U30" s="40" t="str">
        <f t="shared" si="10"/>
        <v>98503363</v>
      </c>
      <c r="V30" s="45" t="str">
        <f t="shared" si="11"/>
        <v>098503363</v>
      </c>
      <c r="W30" s="42">
        <f t="shared" si="12"/>
        <v>1</v>
      </c>
      <c r="X30" s="46">
        <f t="shared" si="13"/>
        <v>1</v>
      </c>
      <c r="Y30" s="42">
        <f t="shared" si="14"/>
        <v>1</v>
      </c>
      <c r="Z30" s="43">
        <f t="shared" si="15"/>
        <v>1</v>
      </c>
      <c r="AA30" s="43">
        <f t="shared" si="16"/>
        <v>1</v>
      </c>
    </row>
    <row r="31" spans="1:27" x14ac:dyDescent="0.65">
      <c r="A31" s="65"/>
      <c r="B31" s="65"/>
      <c r="C31" s="65"/>
      <c r="D31" s="65"/>
      <c r="E31" s="65"/>
      <c r="F31" s="66"/>
      <c r="G31" s="66"/>
      <c r="H31" s="66"/>
      <c r="I31" s="65"/>
    </row>
    <row r="32" spans="1:27" x14ac:dyDescent="0.65">
      <c r="A32" s="65"/>
      <c r="B32" s="65"/>
      <c r="C32" s="65"/>
      <c r="D32" s="65"/>
      <c r="E32" s="65"/>
      <c r="F32" s="66"/>
      <c r="G32" s="66"/>
      <c r="H32" s="66"/>
      <c r="I32" s="65"/>
    </row>
    <row r="33" spans="1:9" ht="40.15" customHeight="1" x14ac:dyDescent="0.65">
      <c r="A33" s="67" t="s">
        <v>59</v>
      </c>
      <c r="B33" s="65"/>
      <c r="C33" s="65"/>
      <c r="D33" s="65"/>
      <c r="E33" s="65"/>
      <c r="F33" s="66"/>
      <c r="G33" s="68" t="s">
        <v>33</v>
      </c>
      <c r="H33" s="66"/>
      <c r="I33" s="65"/>
    </row>
    <row r="34" spans="1:9" x14ac:dyDescent="0.65">
      <c r="A34" s="65"/>
      <c r="B34" s="65"/>
      <c r="C34" s="65"/>
      <c r="D34" s="65"/>
      <c r="E34" s="65"/>
      <c r="F34" s="66"/>
      <c r="G34" s="66"/>
      <c r="H34" s="66"/>
      <c r="I34" s="65"/>
    </row>
    <row r="35" spans="1:9" x14ac:dyDescent="0.65">
      <c r="A35" s="65"/>
      <c r="B35" s="65"/>
      <c r="C35" s="65"/>
      <c r="D35" s="65"/>
      <c r="E35" s="65"/>
      <c r="F35" s="66"/>
      <c r="G35" s="66"/>
      <c r="H35" s="66"/>
      <c r="I35" s="65"/>
    </row>
    <row r="36" spans="1:9" x14ac:dyDescent="0.65">
      <c r="A36" s="65"/>
      <c r="B36" s="65"/>
      <c r="C36" s="65"/>
      <c r="D36" s="65"/>
      <c r="E36" s="65"/>
      <c r="F36" s="66"/>
      <c r="G36" s="66"/>
      <c r="H36" s="66"/>
      <c r="I36" s="65"/>
    </row>
    <row r="37" spans="1:9" x14ac:dyDescent="0.65">
      <c r="A37" s="65"/>
      <c r="B37" s="65"/>
      <c r="C37" s="65"/>
      <c r="D37" s="65"/>
      <c r="E37" s="65"/>
      <c r="F37" s="66"/>
      <c r="G37" s="66"/>
      <c r="H37" s="66"/>
      <c r="I37" s="65"/>
    </row>
    <row r="38" spans="1:9" x14ac:dyDescent="0.65">
      <c r="A38" s="65"/>
      <c r="B38" s="65"/>
      <c r="C38" s="65"/>
      <c r="D38" s="65"/>
      <c r="E38" s="65"/>
      <c r="F38" s="66"/>
      <c r="G38" s="66"/>
      <c r="H38" s="66"/>
      <c r="I38" s="65"/>
    </row>
  </sheetData>
  <sheetProtection formatCells="0" formatColumns="0" formatRows="0" insertColumns="0" insertRows="0" insertHyperlinks="0" deleteColumns="0" deleteRows="0" sort="0" autoFilter="0" pivotTables="0"/>
  <mergeCells count="6">
    <mergeCell ref="AR3:BC3"/>
    <mergeCell ref="A1:I1"/>
    <mergeCell ref="A31:I32"/>
    <mergeCell ref="A33:F38"/>
    <mergeCell ref="G33:I38"/>
    <mergeCell ref="J1:AA1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view="pageBreakPreview" zoomScaleNormal="80" zoomScaleSheetLayoutView="100" workbookViewId="0">
      <selection activeCell="H24" sqref="H24"/>
    </sheetView>
  </sheetViews>
  <sheetFormatPr defaultColWidth="9" defaultRowHeight="23.25" x14ac:dyDescent="0.65"/>
  <cols>
    <col min="1" max="1" width="6.25" style="55" customWidth="1"/>
    <col min="2" max="2" width="6.75" style="55" bestFit="1" customWidth="1"/>
    <col min="3" max="3" width="16.375" style="55" bestFit="1" customWidth="1"/>
    <col min="4" max="4" width="4.5" style="55" bestFit="1" customWidth="1"/>
    <col min="5" max="5" width="11.75" style="55" bestFit="1" customWidth="1"/>
    <col min="6" max="6" width="12.25" style="55" bestFit="1" customWidth="1"/>
    <col min="7" max="7" width="25.25" style="56" bestFit="1" customWidth="1"/>
    <col min="8" max="8" width="13.75" style="56" bestFit="1" customWidth="1"/>
    <col min="9" max="9" width="12.125" style="56" customWidth="1"/>
    <col min="10" max="10" width="23.75" style="55" customWidth="1"/>
    <col min="11" max="16384" width="9" style="55"/>
  </cols>
  <sheetData>
    <row r="1" spans="1:10" ht="90" customHeight="1" x14ac:dyDescent="0.65">
      <c r="A1" s="74" t="s">
        <v>135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x14ac:dyDescent="0.65">
      <c r="A2" s="73" t="s">
        <v>137</v>
      </c>
      <c r="B2" s="73"/>
      <c r="C2" s="73"/>
      <c r="D2" s="73"/>
      <c r="E2" s="73"/>
      <c r="F2" s="73"/>
      <c r="G2" s="73"/>
      <c r="H2" s="73"/>
      <c r="I2" s="73"/>
      <c r="J2" s="73"/>
    </row>
    <row r="3" spans="1:10" ht="93" x14ac:dyDescent="0.65">
      <c r="A3" s="57" t="s">
        <v>134</v>
      </c>
      <c r="B3" s="57" t="s">
        <v>133</v>
      </c>
      <c r="C3" s="57" t="s">
        <v>2</v>
      </c>
      <c r="D3" s="57" t="s">
        <v>3</v>
      </c>
      <c r="E3" s="57" t="s">
        <v>4</v>
      </c>
      <c r="F3" s="57" t="s">
        <v>5</v>
      </c>
      <c r="G3" s="60" t="s">
        <v>6</v>
      </c>
      <c r="H3" s="61" t="s">
        <v>7</v>
      </c>
      <c r="I3" s="62" t="s">
        <v>8</v>
      </c>
      <c r="J3" s="57" t="s">
        <v>9</v>
      </c>
    </row>
    <row r="4" spans="1:10" ht="61.9" customHeight="1" x14ac:dyDescent="0.65">
      <c r="A4" s="57">
        <v>1</v>
      </c>
      <c r="B4" s="7">
        <v>1</v>
      </c>
      <c r="C4" s="7" t="s">
        <v>10</v>
      </c>
      <c r="D4" s="7" t="s">
        <v>34</v>
      </c>
      <c r="E4" s="58">
        <v>30851</v>
      </c>
      <c r="F4" s="7"/>
      <c r="G4" s="59" t="s">
        <v>35</v>
      </c>
      <c r="H4" s="59" t="s">
        <v>91</v>
      </c>
      <c r="I4" s="59" t="s">
        <v>112</v>
      </c>
      <c r="J4" s="57"/>
    </row>
    <row r="5" spans="1:10" ht="61.9" customHeight="1" x14ac:dyDescent="0.65">
      <c r="A5" s="57">
        <v>2</v>
      </c>
      <c r="B5" s="7">
        <v>2</v>
      </c>
      <c r="C5" s="7" t="s">
        <v>11</v>
      </c>
      <c r="D5" s="7" t="s">
        <v>34</v>
      </c>
      <c r="E5" s="58">
        <v>32120</v>
      </c>
      <c r="F5" s="7"/>
      <c r="G5" s="7" t="s">
        <v>36</v>
      </c>
      <c r="H5" s="59" t="s">
        <v>92</v>
      </c>
      <c r="I5" s="59" t="s">
        <v>113</v>
      </c>
      <c r="J5" s="57"/>
    </row>
    <row r="6" spans="1:10" ht="61.9" customHeight="1" x14ac:dyDescent="0.65">
      <c r="A6" s="57">
        <v>3</v>
      </c>
      <c r="B6" s="7">
        <v>3</v>
      </c>
      <c r="C6" s="7" t="s">
        <v>37</v>
      </c>
      <c r="D6" s="7" t="s">
        <v>34</v>
      </c>
      <c r="E6" s="58">
        <v>32610</v>
      </c>
      <c r="F6" s="7"/>
      <c r="G6" s="7" t="s">
        <v>38</v>
      </c>
      <c r="H6" s="59" t="s">
        <v>93</v>
      </c>
      <c r="I6" s="59" t="s">
        <v>114</v>
      </c>
      <c r="J6" s="57"/>
    </row>
    <row r="7" spans="1:10" ht="61.9" customHeight="1" x14ac:dyDescent="0.65">
      <c r="A7" s="57">
        <v>4</v>
      </c>
      <c r="B7" s="7">
        <v>4</v>
      </c>
      <c r="C7" s="7" t="s">
        <v>13</v>
      </c>
      <c r="D7" s="7" t="s">
        <v>34</v>
      </c>
      <c r="E7" s="58">
        <v>34641</v>
      </c>
      <c r="F7" s="7"/>
      <c r="G7" s="59" t="s">
        <v>39</v>
      </c>
      <c r="H7" s="59" t="s">
        <v>94</v>
      </c>
      <c r="I7" s="59" t="s">
        <v>115</v>
      </c>
      <c r="J7" s="57"/>
    </row>
    <row r="8" spans="1:10" ht="61.9" customHeight="1" x14ac:dyDescent="0.65">
      <c r="A8" s="57">
        <v>5</v>
      </c>
      <c r="B8" s="7">
        <v>5</v>
      </c>
      <c r="C8" s="7" t="s">
        <v>14</v>
      </c>
      <c r="D8" s="7" t="s">
        <v>34</v>
      </c>
      <c r="E8" s="58">
        <v>36070</v>
      </c>
      <c r="F8" s="7"/>
      <c r="G8" s="59" t="s">
        <v>40</v>
      </c>
      <c r="H8" s="59" t="s">
        <v>95</v>
      </c>
      <c r="I8" s="59" t="s">
        <v>116</v>
      </c>
      <c r="J8" s="57"/>
    </row>
    <row r="9" spans="1:10" ht="61.9" customHeight="1" x14ac:dyDescent="0.65">
      <c r="A9" s="57">
        <v>6</v>
      </c>
      <c r="B9" s="7">
        <v>7</v>
      </c>
      <c r="C9" s="7" t="s">
        <v>16</v>
      </c>
      <c r="D9" s="7" t="s">
        <v>34</v>
      </c>
      <c r="E9" s="58">
        <v>34430</v>
      </c>
      <c r="F9" s="7"/>
      <c r="G9" s="59" t="s">
        <v>44</v>
      </c>
      <c r="H9" s="59" t="s">
        <v>96</v>
      </c>
      <c r="I9" s="59" t="s">
        <v>117</v>
      </c>
      <c r="J9" s="57"/>
    </row>
    <row r="10" spans="1:10" ht="61.9" customHeight="1" x14ac:dyDescent="0.65">
      <c r="A10" s="57">
        <v>7</v>
      </c>
      <c r="B10" s="7">
        <v>8</v>
      </c>
      <c r="C10" s="7" t="s">
        <v>17</v>
      </c>
      <c r="D10" s="7" t="s">
        <v>41</v>
      </c>
      <c r="E10" s="58">
        <v>36504</v>
      </c>
      <c r="F10" s="7"/>
      <c r="G10" s="59" t="s">
        <v>45</v>
      </c>
      <c r="H10" s="59" t="s">
        <v>97</v>
      </c>
      <c r="I10" s="59" t="s">
        <v>118</v>
      </c>
      <c r="J10" s="57"/>
    </row>
    <row r="11" spans="1:10" ht="61.9" customHeight="1" x14ac:dyDescent="0.65">
      <c r="A11" s="57">
        <v>8</v>
      </c>
      <c r="B11" s="7">
        <v>9</v>
      </c>
      <c r="C11" s="7" t="s">
        <v>18</v>
      </c>
      <c r="D11" s="7" t="s">
        <v>41</v>
      </c>
      <c r="E11" s="58">
        <v>34374</v>
      </c>
      <c r="F11" s="7"/>
      <c r="G11" s="7">
        <v>10</v>
      </c>
      <c r="H11" s="59" t="s">
        <v>98</v>
      </c>
      <c r="I11" s="59" t="s">
        <v>119</v>
      </c>
      <c r="J11" s="57"/>
    </row>
    <row r="12" spans="1:10" ht="61.9" customHeight="1" x14ac:dyDescent="0.65">
      <c r="A12" s="57">
        <v>9</v>
      </c>
      <c r="B12" s="7">
        <v>10</v>
      </c>
      <c r="C12" s="7" t="s">
        <v>46</v>
      </c>
      <c r="D12" s="7" t="s">
        <v>34</v>
      </c>
      <c r="E12" s="58">
        <v>34739</v>
      </c>
      <c r="F12" s="7"/>
      <c r="G12" s="7">
        <v>11</v>
      </c>
      <c r="H12" s="59" t="s">
        <v>99</v>
      </c>
      <c r="I12" s="59" t="s">
        <v>120</v>
      </c>
      <c r="J12" s="57"/>
    </row>
    <row r="13" spans="1:10" ht="61.9" customHeight="1" x14ac:dyDescent="0.65">
      <c r="A13" s="57">
        <v>10</v>
      </c>
      <c r="B13" s="7">
        <v>11</v>
      </c>
      <c r="C13" s="7" t="s">
        <v>19</v>
      </c>
      <c r="D13" s="7" t="s">
        <v>41</v>
      </c>
      <c r="E13" s="58">
        <v>36963</v>
      </c>
      <c r="F13" s="7"/>
      <c r="G13" s="7" t="s">
        <v>47</v>
      </c>
      <c r="H13" s="59" t="s">
        <v>100</v>
      </c>
      <c r="I13" s="59" t="s">
        <v>121</v>
      </c>
      <c r="J13" s="57"/>
    </row>
    <row r="14" spans="1:10" ht="61.9" customHeight="1" x14ac:dyDescent="0.65">
      <c r="A14" s="57">
        <v>11</v>
      </c>
      <c r="B14" s="7">
        <v>14</v>
      </c>
      <c r="C14" s="7" t="s">
        <v>25</v>
      </c>
      <c r="D14" s="7" t="s">
        <v>34</v>
      </c>
      <c r="E14" s="58">
        <v>35522</v>
      </c>
      <c r="F14" s="7"/>
      <c r="G14" s="7">
        <v>21</v>
      </c>
      <c r="H14" s="59" t="s">
        <v>101</v>
      </c>
      <c r="I14" s="59" t="s">
        <v>122</v>
      </c>
      <c r="J14" s="57"/>
    </row>
    <row r="15" spans="1:10" ht="61.9" customHeight="1" x14ac:dyDescent="0.65">
      <c r="A15" s="57">
        <v>12</v>
      </c>
      <c r="B15" s="7">
        <v>16</v>
      </c>
      <c r="C15" s="7" t="s">
        <v>27</v>
      </c>
      <c r="D15" s="7" t="s">
        <v>34</v>
      </c>
      <c r="E15" s="58">
        <v>34693</v>
      </c>
      <c r="F15" s="7"/>
      <c r="G15" s="7">
        <v>23</v>
      </c>
      <c r="H15" s="59" t="s">
        <v>102</v>
      </c>
      <c r="I15" s="59" t="s">
        <v>123</v>
      </c>
      <c r="J15" s="57"/>
    </row>
    <row r="16" spans="1:10" ht="61.9" customHeight="1" x14ac:dyDescent="0.65">
      <c r="A16" s="57">
        <v>13</v>
      </c>
      <c r="B16" s="7">
        <v>18</v>
      </c>
      <c r="C16" s="7" t="s">
        <v>21</v>
      </c>
      <c r="D16" s="7" t="s">
        <v>34</v>
      </c>
      <c r="E16" s="58">
        <v>33979</v>
      </c>
      <c r="F16" s="7"/>
      <c r="G16" s="7" t="s">
        <v>50</v>
      </c>
      <c r="H16" s="59" t="s">
        <v>103</v>
      </c>
      <c r="I16" s="59" t="s">
        <v>124</v>
      </c>
      <c r="J16" s="57"/>
    </row>
    <row r="17" spans="1:10" ht="61.9" customHeight="1" x14ac:dyDescent="0.65">
      <c r="A17" s="57">
        <v>14</v>
      </c>
      <c r="B17" s="7">
        <v>19</v>
      </c>
      <c r="C17" s="7" t="s">
        <v>22</v>
      </c>
      <c r="D17" s="7" t="s">
        <v>41</v>
      </c>
      <c r="E17" s="58">
        <v>34421</v>
      </c>
      <c r="F17" s="7"/>
      <c r="G17" s="7" t="s">
        <v>51</v>
      </c>
      <c r="H17" s="59" t="s">
        <v>104</v>
      </c>
      <c r="I17" s="59" t="s">
        <v>125</v>
      </c>
      <c r="J17" s="57"/>
    </row>
    <row r="18" spans="1:10" ht="61.9" customHeight="1" x14ac:dyDescent="0.65">
      <c r="A18" s="57">
        <v>15</v>
      </c>
      <c r="B18" s="7">
        <v>20</v>
      </c>
      <c r="C18" s="7" t="s">
        <v>30</v>
      </c>
      <c r="D18" s="7" t="s">
        <v>41</v>
      </c>
      <c r="E18" s="58">
        <v>36143</v>
      </c>
      <c r="F18" s="7"/>
      <c r="G18" s="7">
        <v>26</v>
      </c>
      <c r="H18" s="59" t="s">
        <v>105</v>
      </c>
      <c r="I18" s="59" t="s">
        <v>126</v>
      </c>
      <c r="J18" s="57"/>
    </row>
    <row r="19" spans="1:10" ht="61.9" customHeight="1" x14ac:dyDescent="0.65">
      <c r="A19" s="57">
        <v>16</v>
      </c>
      <c r="B19" s="7">
        <v>21</v>
      </c>
      <c r="C19" s="7" t="s">
        <v>31</v>
      </c>
      <c r="D19" s="7" t="s">
        <v>34</v>
      </c>
      <c r="E19" s="58">
        <v>35616</v>
      </c>
      <c r="F19" s="7"/>
      <c r="G19" s="7">
        <v>27</v>
      </c>
      <c r="H19" s="59" t="s">
        <v>106</v>
      </c>
      <c r="I19" s="59" t="s">
        <v>127</v>
      </c>
      <c r="J19" s="57"/>
    </row>
    <row r="20" spans="1:10" ht="61.9" customHeight="1" x14ac:dyDescent="0.65">
      <c r="A20" s="57">
        <v>17</v>
      </c>
      <c r="B20" s="7">
        <v>24</v>
      </c>
      <c r="C20" s="7" t="s">
        <v>20</v>
      </c>
      <c r="D20" s="7" t="s">
        <v>34</v>
      </c>
      <c r="E20" s="58">
        <v>35807</v>
      </c>
      <c r="F20" s="7"/>
      <c r="G20" s="7">
        <v>14</v>
      </c>
      <c r="H20" s="59" t="s">
        <v>107</v>
      </c>
      <c r="I20" s="59" t="s">
        <v>128</v>
      </c>
      <c r="J20" s="57"/>
    </row>
    <row r="21" spans="1:10" ht="61.9" customHeight="1" x14ac:dyDescent="0.65">
      <c r="A21" s="57">
        <v>18</v>
      </c>
      <c r="B21" s="7">
        <v>25</v>
      </c>
      <c r="C21" s="7" t="s">
        <v>56</v>
      </c>
      <c r="D21" s="7" t="s">
        <v>34</v>
      </c>
      <c r="E21" s="58">
        <v>34112</v>
      </c>
      <c r="F21" s="7"/>
      <c r="G21" s="7">
        <v>19</v>
      </c>
      <c r="H21" s="59" t="s">
        <v>108</v>
      </c>
      <c r="I21" s="59" t="s">
        <v>129</v>
      </c>
      <c r="J21" s="57"/>
    </row>
    <row r="22" spans="1:10" ht="61.9" customHeight="1" x14ac:dyDescent="0.65">
      <c r="A22" s="57">
        <v>19</v>
      </c>
      <c r="B22" s="7">
        <v>26</v>
      </c>
      <c r="C22" s="7" t="s">
        <v>24</v>
      </c>
      <c r="D22" s="7" t="s">
        <v>41</v>
      </c>
      <c r="E22" s="58">
        <v>36206</v>
      </c>
      <c r="F22" s="7"/>
      <c r="G22" s="7" t="s">
        <v>57</v>
      </c>
      <c r="H22" s="59" t="s">
        <v>109</v>
      </c>
      <c r="I22" s="59" t="s">
        <v>130</v>
      </c>
      <c r="J22" s="57"/>
    </row>
    <row r="23" spans="1:10" ht="61.9" customHeight="1" x14ac:dyDescent="0.65">
      <c r="A23" s="57">
        <v>20</v>
      </c>
      <c r="B23" s="7">
        <v>27</v>
      </c>
      <c r="C23" s="7" t="s">
        <v>23</v>
      </c>
      <c r="D23" s="7" t="s">
        <v>34</v>
      </c>
      <c r="E23" s="58">
        <v>36653</v>
      </c>
      <c r="F23" s="7"/>
      <c r="G23" s="7">
        <v>17</v>
      </c>
      <c r="H23" s="59" t="s">
        <v>110</v>
      </c>
      <c r="I23" s="59" t="s">
        <v>131</v>
      </c>
      <c r="J23" s="57"/>
    </row>
    <row r="24" spans="1:10" ht="61.9" customHeight="1" x14ac:dyDescent="0.65">
      <c r="A24" s="57">
        <v>21</v>
      </c>
      <c r="B24" s="7">
        <v>28</v>
      </c>
      <c r="C24" s="7" t="s">
        <v>29</v>
      </c>
      <c r="D24" s="7" t="s">
        <v>41</v>
      </c>
      <c r="E24" s="58">
        <v>31912</v>
      </c>
      <c r="F24" s="7"/>
      <c r="G24" s="7" t="s">
        <v>58</v>
      </c>
      <c r="H24" s="59" t="s">
        <v>111</v>
      </c>
      <c r="I24" s="59" t="s">
        <v>132</v>
      </c>
      <c r="J24" s="57"/>
    </row>
    <row r="25" spans="1:10" x14ac:dyDescent="0.65">
      <c r="B25" s="53"/>
      <c r="C25" s="53"/>
      <c r="D25" s="53"/>
      <c r="E25" s="53"/>
      <c r="F25" s="53"/>
      <c r="G25" s="54"/>
      <c r="H25" s="54"/>
      <c r="I25" s="54"/>
      <c r="J25" s="53"/>
    </row>
    <row r="26" spans="1:10" x14ac:dyDescent="0.65">
      <c r="A26" s="53" t="s">
        <v>136</v>
      </c>
      <c r="C26" s="53"/>
      <c r="D26" s="53"/>
      <c r="E26" s="53"/>
      <c r="F26" s="53"/>
      <c r="G26" s="54"/>
      <c r="H26" s="54"/>
      <c r="I26" s="54"/>
      <c r="J26" s="53"/>
    </row>
  </sheetData>
  <sheetProtection algorithmName="SHA-512" hashValue="b8upHpGR3qynhLcdusIaAoF4aIGZthG4kYgA4qfMSsy1bs/QlCkUIdNO154rotrRUxqi9GpY1xGn6FiiKJPdiA==" saltValue="4egeLdayBlBlsQ7RT98a+w==" spinCount="100000" sheet="1" formatCells="0" formatColumns="0" formatRows="0" insertColumns="0" insertRows="0" insertHyperlinks="0" deleteColumns="0" deleteRows="0" sort="0" autoFilter="0" pivotTables="0"/>
  <mergeCells count="2">
    <mergeCell ref="A2:J2"/>
    <mergeCell ref="A1:J1"/>
  </mergeCells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Worksheet</vt:lpstr>
      <vt:lpstr>ផ្ទៀងផ្ទាត់</vt:lpstr>
      <vt:lpstr>upload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USER1</cp:lastModifiedBy>
  <cp:lastPrinted>2020-05-01T01:31:24Z</cp:lastPrinted>
  <dcterms:created xsi:type="dcterms:W3CDTF">2020-04-27T04:48:37Z</dcterms:created>
  <dcterms:modified xsi:type="dcterms:W3CDTF">2020-05-01T01:32:20Z</dcterms:modified>
  <cp:category/>
</cp:coreProperties>
</file>