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0-05-04\Lou Sen Textile(cambodia)co.,ltd\"/>
    </mc:Choice>
  </mc:AlternateContent>
  <xr:revisionPtr revIDLastSave="0" documentId="13_ncr:1_{C4373917-3E6A-4CC7-83B9-7788FB750B0A}" xr6:coauthVersionLast="45" xr6:coauthVersionMax="45" xr10:uidLastSave="{00000000-0000-0000-0000-000000000000}"/>
  <bookViews>
    <workbookView minimized="1" xWindow="12105" yWindow="5100" windowWidth="8730" windowHeight="6165" activeTab="2" xr2:uid="{00000000-000D-0000-FFFF-FFFF00000000}"/>
  </bookViews>
  <sheets>
    <sheet name="Worksheet" sheetId="1" r:id="rId1"/>
    <sheet name="ផ្ទៀងផ្ទាត់" sheetId="2" r:id="rId2"/>
    <sheet name="upload" sheetId="3" r:id="rId3"/>
  </sheets>
  <definedNames>
    <definedName name="_xlnm._FilterDatabase" localSheetId="2" hidden="1">upload!$A$3:$J$3</definedName>
    <definedName name="_xlnm._FilterDatabase" localSheetId="1" hidden="1">ផ្ទៀងផ្ទាត់!$A$2:$BC$41</definedName>
    <definedName name="_xlnm.Print_Titles" localSheetId="2">upload!$3:$3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2" l="1"/>
  <c r="L4" i="2"/>
  <c r="M4" i="2" s="1"/>
  <c r="R4" i="2"/>
  <c r="S4" i="2" s="1"/>
  <c r="T4" i="2" s="1"/>
  <c r="U4" i="2" s="1"/>
  <c r="V4" i="2" s="1"/>
  <c r="K5" i="2"/>
  <c r="L5" i="2"/>
  <c r="M5" i="2" s="1"/>
  <c r="O5" i="2" s="1"/>
  <c r="R5" i="2"/>
  <c r="S5" i="2" s="1"/>
  <c r="T5" i="2" s="1"/>
  <c r="U5" i="2" s="1"/>
  <c r="V5" i="2" s="1"/>
  <c r="W5" i="2" s="1"/>
  <c r="K6" i="2"/>
  <c r="L6" i="2"/>
  <c r="M6" i="2" s="1"/>
  <c r="R6" i="2"/>
  <c r="S6" i="2" s="1"/>
  <c r="T6" i="2" s="1"/>
  <c r="U6" i="2" s="1"/>
  <c r="V6" i="2" s="1"/>
  <c r="K7" i="2"/>
  <c r="L7" i="2"/>
  <c r="M7" i="2" s="1"/>
  <c r="O7" i="2" s="1"/>
  <c r="R7" i="2"/>
  <c r="S7" i="2" s="1"/>
  <c r="T7" i="2" s="1"/>
  <c r="U7" i="2" s="1"/>
  <c r="V7" i="2" s="1"/>
  <c r="W7" i="2" s="1"/>
  <c r="K8" i="2"/>
  <c r="L8" i="2"/>
  <c r="M8" i="2" s="1"/>
  <c r="R8" i="2"/>
  <c r="S8" i="2" s="1"/>
  <c r="T8" i="2" s="1"/>
  <c r="U8" i="2" s="1"/>
  <c r="V8" i="2" s="1"/>
  <c r="K9" i="2"/>
  <c r="L9" i="2"/>
  <c r="M9" i="2" s="1"/>
  <c r="O9" i="2" s="1"/>
  <c r="R9" i="2"/>
  <c r="S9" i="2" s="1"/>
  <c r="T9" i="2" s="1"/>
  <c r="U9" i="2" s="1"/>
  <c r="V9" i="2" s="1"/>
  <c r="W9" i="2" s="1"/>
  <c r="K10" i="2"/>
  <c r="L10" i="2"/>
  <c r="M10" i="2" s="1"/>
  <c r="R10" i="2"/>
  <c r="S10" i="2" s="1"/>
  <c r="T10" i="2" s="1"/>
  <c r="U10" i="2" s="1"/>
  <c r="V10" i="2" s="1"/>
  <c r="K11" i="2"/>
  <c r="L11" i="2"/>
  <c r="M11" i="2" s="1"/>
  <c r="O11" i="2" s="1"/>
  <c r="R11" i="2"/>
  <c r="S11" i="2" s="1"/>
  <c r="T11" i="2" s="1"/>
  <c r="U11" i="2" s="1"/>
  <c r="V11" i="2" s="1"/>
  <c r="W11" i="2" s="1"/>
  <c r="K12" i="2"/>
  <c r="L12" i="2"/>
  <c r="M12" i="2" s="1"/>
  <c r="R12" i="2"/>
  <c r="S12" i="2" s="1"/>
  <c r="T12" i="2" s="1"/>
  <c r="U12" i="2" s="1"/>
  <c r="V12" i="2" s="1"/>
  <c r="K13" i="2"/>
  <c r="L13" i="2"/>
  <c r="M13" i="2" s="1"/>
  <c r="O13" i="2" s="1"/>
  <c r="R13" i="2"/>
  <c r="S13" i="2" s="1"/>
  <c r="T13" i="2" s="1"/>
  <c r="U13" i="2" s="1"/>
  <c r="V13" i="2" s="1"/>
  <c r="W13" i="2" s="1"/>
  <c r="K14" i="2"/>
  <c r="L14" i="2"/>
  <c r="M14" i="2" s="1"/>
  <c r="R14" i="2"/>
  <c r="S14" i="2" s="1"/>
  <c r="T14" i="2" s="1"/>
  <c r="U14" i="2" s="1"/>
  <c r="V14" i="2" s="1"/>
  <c r="K15" i="2"/>
  <c r="L15" i="2"/>
  <c r="M15" i="2" s="1"/>
  <c r="O15" i="2" s="1"/>
  <c r="R15" i="2"/>
  <c r="S15" i="2" s="1"/>
  <c r="T15" i="2" s="1"/>
  <c r="U15" i="2" s="1"/>
  <c r="V15" i="2" s="1"/>
  <c r="W15" i="2" s="1"/>
  <c r="K16" i="2"/>
  <c r="L16" i="2"/>
  <c r="M16" i="2" s="1"/>
  <c r="O16" i="2" s="1"/>
  <c r="R16" i="2"/>
  <c r="S16" i="2" s="1"/>
  <c r="T16" i="2" s="1"/>
  <c r="U16" i="2" s="1"/>
  <c r="V16" i="2" s="1"/>
  <c r="K17" i="2"/>
  <c r="L17" i="2"/>
  <c r="M17" i="2" s="1"/>
  <c r="O17" i="2" s="1"/>
  <c r="R17" i="2"/>
  <c r="S17" i="2" s="1"/>
  <c r="T17" i="2" s="1"/>
  <c r="U17" i="2" s="1"/>
  <c r="V17" i="2" s="1"/>
  <c r="K18" i="2"/>
  <c r="L18" i="2"/>
  <c r="M18" i="2" s="1"/>
  <c r="R18" i="2"/>
  <c r="S18" i="2" s="1"/>
  <c r="T18" i="2" s="1"/>
  <c r="U18" i="2" s="1"/>
  <c r="V18" i="2" s="1"/>
  <c r="K19" i="2"/>
  <c r="L19" i="2"/>
  <c r="M19" i="2" s="1"/>
  <c r="R19" i="2"/>
  <c r="S19" i="2" s="1"/>
  <c r="T19" i="2" s="1"/>
  <c r="U19" i="2" s="1"/>
  <c r="V19" i="2" s="1"/>
  <c r="K20" i="2"/>
  <c r="L20" i="2"/>
  <c r="M20" i="2" s="1"/>
  <c r="R20" i="2"/>
  <c r="S20" i="2" s="1"/>
  <c r="T20" i="2" s="1"/>
  <c r="U20" i="2" s="1"/>
  <c r="V20" i="2" s="1"/>
  <c r="K21" i="2"/>
  <c r="L21" i="2"/>
  <c r="M21" i="2" s="1"/>
  <c r="O21" i="2" s="1"/>
  <c r="R21" i="2"/>
  <c r="S21" i="2" s="1"/>
  <c r="T21" i="2" s="1"/>
  <c r="U21" i="2" s="1"/>
  <c r="V21" i="2" s="1"/>
  <c r="K22" i="2"/>
  <c r="L22" i="2"/>
  <c r="M22" i="2" s="1"/>
  <c r="R22" i="2"/>
  <c r="S22" i="2" s="1"/>
  <c r="T22" i="2" s="1"/>
  <c r="U22" i="2" s="1"/>
  <c r="V22" i="2" s="1"/>
  <c r="K23" i="2"/>
  <c r="L23" i="2"/>
  <c r="M23" i="2" s="1"/>
  <c r="R23" i="2"/>
  <c r="S23" i="2" s="1"/>
  <c r="T23" i="2" s="1"/>
  <c r="U23" i="2" s="1"/>
  <c r="V23" i="2" s="1"/>
  <c r="K24" i="2"/>
  <c r="L24" i="2"/>
  <c r="M24" i="2" s="1"/>
  <c r="R24" i="2"/>
  <c r="S24" i="2" s="1"/>
  <c r="T24" i="2" s="1"/>
  <c r="U24" i="2" s="1"/>
  <c r="V24" i="2" s="1"/>
  <c r="K25" i="2"/>
  <c r="L25" i="2"/>
  <c r="M25" i="2" s="1"/>
  <c r="R25" i="2"/>
  <c r="S25" i="2" s="1"/>
  <c r="T25" i="2" s="1"/>
  <c r="U25" i="2" s="1"/>
  <c r="V25" i="2" s="1"/>
  <c r="K26" i="2"/>
  <c r="L26" i="2"/>
  <c r="M26" i="2" s="1"/>
  <c r="N26" i="2" s="1"/>
  <c r="R26" i="2"/>
  <c r="S26" i="2" s="1"/>
  <c r="T26" i="2" s="1"/>
  <c r="U26" i="2" s="1"/>
  <c r="V26" i="2" s="1"/>
  <c r="K27" i="2"/>
  <c r="L27" i="2"/>
  <c r="M27" i="2" s="1"/>
  <c r="R27" i="2"/>
  <c r="S27" i="2" s="1"/>
  <c r="T27" i="2" s="1"/>
  <c r="U27" i="2" s="1"/>
  <c r="V27" i="2" s="1"/>
  <c r="K28" i="2"/>
  <c r="L28" i="2"/>
  <c r="M28" i="2" s="1"/>
  <c r="R28" i="2"/>
  <c r="S28" i="2" s="1"/>
  <c r="T28" i="2" s="1"/>
  <c r="U28" i="2" s="1"/>
  <c r="V28" i="2" s="1"/>
  <c r="K29" i="2"/>
  <c r="L29" i="2"/>
  <c r="M29" i="2" s="1"/>
  <c r="R29" i="2"/>
  <c r="S29" i="2" s="1"/>
  <c r="T29" i="2" s="1"/>
  <c r="U29" i="2" s="1"/>
  <c r="V29" i="2" s="1"/>
  <c r="K30" i="2"/>
  <c r="L30" i="2"/>
  <c r="M30" i="2" s="1"/>
  <c r="N30" i="2" s="1"/>
  <c r="R30" i="2"/>
  <c r="S30" i="2" s="1"/>
  <c r="T30" i="2" s="1"/>
  <c r="U30" i="2" s="1"/>
  <c r="V30" i="2" s="1"/>
  <c r="K31" i="2"/>
  <c r="L31" i="2"/>
  <c r="M31" i="2" s="1"/>
  <c r="R31" i="2"/>
  <c r="S31" i="2" s="1"/>
  <c r="T31" i="2" s="1"/>
  <c r="U31" i="2" s="1"/>
  <c r="V31" i="2" s="1"/>
  <c r="K32" i="2"/>
  <c r="L32" i="2"/>
  <c r="M32" i="2" s="1"/>
  <c r="N32" i="2" s="1"/>
  <c r="R32" i="2"/>
  <c r="S32" i="2" s="1"/>
  <c r="T32" i="2" s="1"/>
  <c r="U32" i="2" s="1"/>
  <c r="V32" i="2" s="1"/>
  <c r="K33" i="2"/>
  <c r="L33" i="2"/>
  <c r="R33" i="2"/>
  <c r="S33" i="2" s="1"/>
  <c r="T33" i="2" s="1"/>
  <c r="U33" i="2" s="1"/>
  <c r="V33" i="2" s="1"/>
  <c r="K34" i="2"/>
  <c r="L34" i="2"/>
  <c r="M34" i="2" s="1"/>
  <c r="R34" i="2"/>
  <c r="S34" i="2" s="1"/>
  <c r="T34" i="2" s="1"/>
  <c r="U34" i="2" s="1"/>
  <c r="V34" i="2" s="1"/>
  <c r="K35" i="2"/>
  <c r="L35" i="2"/>
  <c r="R35" i="2"/>
  <c r="S35" i="2" s="1"/>
  <c r="T35" i="2" s="1"/>
  <c r="U35" i="2" s="1"/>
  <c r="V35" i="2" s="1"/>
  <c r="K36" i="2"/>
  <c r="L36" i="2"/>
  <c r="M36" i="2" s="1"/>
  <c r="N36" i="2" s="1"/>
  <c r="R36" i="2"/>
  <c r="S36" i="2" s="1"/>
  <c r="T36" i="2" s="1"/>
  <c r="U36" i="2" s="1"/>
  <c r="V36" i="2" s="1"/>
  <c r="K37" i="2"/>
  <c r="L37" i="2"/>
  <c r="M37" i="2" s="1"/>
  <c r="R37" i="2"/>
  <c r="S37" i="2" s="1"/>
  <c r="T37" i="2" s="1"/>
  <c r="U37" i="2" s="1"/>
  <c r="V37" i="2" s="1"/>
  <c r="K38" i="2"/>
  <c r="L38" i="2"/>
  <c r="M38" i="2" s="1"/>
  <c r="R38" i="2"/>
  <c r="S38" i="2" s="1"/>
  <c r="T38" i="2" s="1"/>
  <c r="U38" i="2" s="1"/>
  <c r="V38" i="2" s="1"/>
  <c r="K39" i="2"/>
  <c r="L39" i="2"/>
  <c r="M39" i="2" s="1"/>
  <c r="R39" i="2"/>
  <c r="S39" i="2" s="1"/>
  <c r="T39" i="2" s="1"/>
  <c r="U39" i="2" s="1"/>
  <c r="V39" i="2" s="1"/>
  <c r="K40" i="2"/>
  <c r="L40" i="2"/>
  <c r="M40" i="2" s="1"/>
  <c r="O40" i="2" s="1"/>
  <c r="R40" i="2"/>
  <c r="S40" i="2" s="1"/>
  <c r="T40" i="2" s="1"/>
  <c r="U40" i="2" s="1"/>
  <c r="V40" i="2" s="1"/>
  <c r="K41" i="2"/>
  <c r="L41" i="2"/>
  <c r="M41" i="2" s="1"/>
  <c r="R41" i="2"/>
  <c r="S41" i="2" s="1"/>
  <c r="T41" i="2" s="1"/>
  <c r="U41" i="2" s="1"/>
  <c r="V41" i="2" s="1"/>
  <c r="AX2" i="2"/>
  <c r="AS2" i="2"/>
  <c r="AR2" i="2"/>
  <c r="R3" i="2"/>
  <c r="S3" i="2" s="1"/>
  <c r="T3" i="2" s="1"/>
  <c r="U3" i="2" s="1"/>
  <c r="V3" i="2" s="1"/>
  <c r="L3" i="2"/>
  <c r="M3" i="2" s="1"/>
  <c r="K3" i="2"/>
  <c r="N14" i="2" l="1"/>
  <c r="N6" i="2"/>
  <c r="N10" i="2"/>
  <c r="N19" i="2"/>
  <c r="O19" i="2"/>
  <c r="N34" i="2"/>
  <c r="O34" i="2"/>
  <c r="N28" i="2"/>
  <c r="O28" i="2"/>
  <c r="N24" i="2"/>
  <c r="O24" i="2"/>
  <c r="O36" i="2"/>
  <c r="O30" i="2"/>
  <c r="O26" i="2"/>
  <c r="N16" i="2"/>
  <c r="N12" i="2"/>
  <c r="N8" i="2"/>
  <c r="N4" i="2"/>
  <c r="W39" i="2"/>
  <c r="Y39" i="2"/>
  <c r="X39" i="2"/>
  <c r="X38" i="2"/>
  <c r="Y38" i="2"/>
  <c r="W38" i="2"/>
  <c r="W41" i="2"/>
  <c r="Y41" i="2"/>
  <c r="X41" i="2"/>
  <c r="Z41" i="2"/>
  <c r="X40" i="2"/>
  <c r="Y40" i="2"/>
  <c r="W40" i="2"/>
  <c r="W37" i="2"/>
  <c r="Y37" i="2"/>
  <c r="X37" i="2"/>
  <c r="O41" i="2"/>
  <c r="O39" i="2"/>
  <c r="N38" i="2"/>
  <c r="N41" i="2"/>
  <c r="N39" i="2"/>
  <c r="O38" i="2"/>
  <c r="N37" i="2"/>
  <c r="X34" i="2"/>
  <c r="W34" i="2"/>
  <c r="Y34" i="2"/>
  <c r="X33" i="2"/>
  <c r="W33" i="2"/>
  <c r="Y33" i="2"/>
  <c r="W31" i="2"/>
  <c r="Y31" i="2"/>
  <c r="X31" i="2"/>
  <c r="N29" i="2"/>
  <c r="O29" i="2"/>
  <c r="W28" i="2"/>
  <c r="Y28" i="2"/>
  <c r="X28" i="2"/>
  <c r="X27" i="2"/>
  <c r="W27" i="2"/>
  <c r="Y27" i="2"/>
  <c r="N25" i="2"/>
  <c r="O25" i="2"/>
  <c r="W24" i="2"/>
  <c r="Y24" i="2"/>
  <c r="X24" i="2"/>
  <c r="X23" i="2"/>
  <c r="W23" i="2"/>
  <c r="Y23" i="2"/>
  <c r="W20" i="2"/>
  <c r="Y20" i="2"/>
  <c r="X20" i="2"/>
  <c r="X19" i="2"/>
  <c r="W19" i="2"/>
  <c r="Y19" i="2"/>
  <c r="N40" i="2"/>
  <c r="O37" i="2"/>
  <c r="X36" i="2"/>
  <c r="W36" i="2"/>
  <c r="Y36" i="2"/>
  <c r="X35" i="2"/>
  <c r="W35" i="2"/>
  <c r="Y35" i="2"/>
  <c r="X32" i="2"/>
  <c r="W32" i="2"/>
  <c r="Y32" i="2"/>
  <c r="AW2" i="2"/>
  <c r="N31" i="2"/>
  <c r="O31" i="2"/>
  <c r="W30" i="2"/>
  <c r="Y30" i="2"/>
  <c r="X30" i="2"/>
  <c r="X29" i="2"/>
  <c r="W29" i="2"/>
  <c r="Y29" i="2"/>
  <c r="N27" i="2"/>
  <c r="O27" i="2"/>
  <c r="W26" i="2"/>
  <c r="Y26" i="2"/>
  <c r="X26" i="2"/>
  <c r="X25" i="2"/>
  <c r="W25" i="2"/>
  <c r="Y25" i="2"/>
  <c r="N23" i="2"/>
  <c r="O23" i="2"/>
  <c r="W22" i="2"/>
  <c r="Y22" i="2"/>
  <c r="X22" i="2"/>
  <c r="X21" i="2"/>
  <c r="W21" i="2"/>
  <c r="Y21" i="2"/>
  <c r="O32" i="2"/>
  <c r="M35" i="2"/>
  <c r="P3" i="2" s="1"/>
  <c r="M33" i="2"/>
  <c r="N22" i="2"/>
  <c r="N20" i="2"/>
  <c r="X18" i="2"/>
  <c r="W18" i="2"/>
  <c r="Y18" i="2"/>
  <c r="W12" i="2"/>
  <c r="Y12" i="2"/>
  <c r="X12" i="2"/>
  <c r="W8" i="2"/>
  <c r="Y8" i="2"/>
  <c r="X8" i="2"/>
  <c r="W4" i="2"/>
  <c r="Y4" i="2"/>
  <c r="Y5" i="2"/>
  <c r="Y7" i="2"/>
  <c r="Y9" i="2"/>
  <c r="Y11" i="2"/>
  <c r="Y13" i="2"/>
  <c r="Y15" i="2"/>
  <c r="X4" i="2"/>
  <c r="O22" i="2"/>
  <c r="N21" i="2"/>
  <c r="O20" i="2"/>
  <c r="N18" i="2"/>
  <c r="O18" i="2"/>
  <c r="W17" i="2"/>
  <c r="Y17" i="2"/>
  <c r="X17" i="2"/>
  <c r="X16" i="2"/>
  <c r="W16" i="2"/>
  <c r="Y16" i="2"/>
  <c r="W14" i="2"/>
  <c r="Y14" i="2"/>
  <c r="X14" i="2"/>
  <c r="W10" i="2"/>
  <c r="Y10" i="2"/>
  <c r="X10" i="2"/>
  <c r="W6" i="2"/>
  <c r="Y6" i="2"/>
  <c r="X6" i="2"/>
  <c r="N17" i="2"/>
  <c r="N15" i="2"/>
  <c r="O14" i="2"/>
  <c r="N13" i="2"/>
  <c r="O12" i="2"/>
  <c r="N11" i="2"/>
  <c r="P11" i="2"/>
  <c r="O10" i="2"/>
  <c r="N9" i="2"/>
  <c r="O8" i="2"/>
  <c r="N7" i="2"/>
  <c r="O6" i="2"/>
  <c r="N5" i="2"/>
  <c r="O4" i="2"/>
  <c r="X15" i="2"/>
  <c r="X13" i="2"/>
  <c r="Z13" i="2" s="1"/>
  <c r="X11" i="2"/>
  <c r="X9" i="2"/>
  <c r="Z9" i="2" s="1"/>
  <c r="X7" i="2"/>
  <c r="X5" i="2"/>
  <c r="Z5" i="2" s="1"/>
  <c r="O3" i="2"/>
  <c r="Y3" i="2"/>
  <c r="W3" i="2"/>
  <c r="X3" i="2"/>
  <c r="N3" i="2"/>
  <c r="Z32" i="2" l="1"/>
  <c r="Z20" i="2"/>
  <c r="P30" i="2"/>
  <c r="Q30" i="2" s="1"/>
  <c r="Z36" i="2"/>
  <c r="Z23" i="2"/>
  <c r="P15" i="2"/>
  <c r="Q15" i="2" s="1"/>
  <c r="P7" i="2"/>
  <c r="P5" i="2"/>
  <c r="P9" i="2"/>
  <c r="P13" i="2"/>
  <c r="Q13" i="2" s="1"/>
  <c r="AA13" i="2" s="1"/>
  <c r="P26" i="2"/>
  <c r="Q26" i="2" s="1"/>
  <c r="Z7" i="2"/>
  <c r="Z11" i="2"/>
  <c r="Z15" i="2"/>
  <c r="Z4" i="2"/>
  <c r="Z12" i="2"/>
  <c r="Z30" i="2"/>
  <c r="AA30" i="2" s="1"/>
  <c r="Z37" i="2"/>
  <c r="Z38" i="2"/>
  <c r="Q3" i="2"/>
  <c r="Z6" i="2"/>
  <c r="Z14" i="2"/>
  <c r="Z29" i="2"/>
  <c r="Z24" i="2"/>
  <c r="Z27" i="2"/>
  <c r="Z33" i="2"/>
  <c r="Z39" i="2"/>
  <c r="Z28" i="2"/>
  <c r="P4" i="2"/>
  <c r="Q4" i="2" s="1"/>
  <c r="P6" i="2"/>
  <c r="Q6" i="2" s="1"/>
  <c r="AA6" i="2" s="1"/>
  <c r="Q7" i="2"/>
  <c r="P8" i="2"/>
  <c r="Q8" i="2" s="1"/>
  <c r="P10" i="2"/>
  <c r="Q10" i="2" s="1"/>
  <c r="Q11" i="2"/>
  <c r="AA11" i="2" s="1"/>
  <c r="P12" i="2"/>
  <c r="Q12" i="2" s="1"/>
  <c r="AA12" i="2" s="1"/>
  <c r="P14" i="2"/>
  <c r="Q14" i="2" s="1"/>
  <c r="AA14" i="2" s="1"/>
  <c r="P17" i="2"/>
  <c r="Q17" i="2" s="1"/>
  <c r="Z10" i="2"/>
  <c r="Z16" i="2"/>
  <c r="Z17" i="2"/>
  <c r="P21" i="2"/>
  <c r="Q21" i="2" s="1"/>
  <c r="Z8" i="2"/>
  <c r="P16" i="2"/>
  <c r="Q16" i="2" s="1"/>
  <c r="AA16" i="2" s="1"/>
  <c r="Z18" i="2"/>
  <c r="Z21" i="2"/>
  <c r="Z22" i="2"/>
  <c r="Z25" i="2"/>
  <c r="Z26" i="2"/>
  <c r="Z35" i="2"/>
  <c r="Z19" i="2"/>
  <c r="Z31" i="2"/>
  <c r="Z34" i="2"/>
  <c r="Z40" i="2"/>
  <c r="P33" i="2"/>
  <c r="O33" i="2"/>
  <c r="P37" i="2"/>
  <c r="Q37" i="2" s="1"/>
  <c r="AA37" i="2" s="1"/>
  <c r="P35" i="2"/>
  <c r="O35" i="2"/>
  <c r="P31" i="2"/>
  <c r="Q31" i="2" s="1"/>
  <c r="N33" i="2"/>
  <c r="P40" i="2"/>
  <c r="Q40" i="2" s="1"/>
  <c r="P41" i="2"/>
  <c r="Q41" i="2" s="1"/>
  <c r="AA41" i="2" s="1"/>
  <c r="P25" i="2"/>
  <c r="Q25" i="2" s="1"/>
  <c r="N35" i="2"/>
  <c r="P38" i="2"/>
  <c r="Q38" i="2" s="1"/>
  <c r="Z3" i="2"/>
  <c r="AA3" i="2" s="1"/>
  <c r="Q5" i="2"/>
  <c r="AA5" i="2" s="1"/>
  <c r="Q9" i="2"/>
  <c r="AA9" i="2" s="1"/>
  <c r="P19" i="2"/>
  <c r="Q19" i="2" s="1"/>
  <c r="P18" i="2"/>
  <c r="Q18" i="2" s="1"/>
  <c r="P20" i="2"/>
  <c r="Q20" i="2" s="1"/>
  <c r="AA20" i="2" s="1"/>
  <c r="P24" i="2"/>
  <c r="Q24" i="2" s="1"/>
  <c r="P28" i="2"/>
  <c r="Q28" i="2" s="1"/>
  <c r="P32" i="2"/>
  <c r="Q32" i="2" s="1"/>
  <c r="AA32" i="2" s="1"/>
  <c r="P34" i="2"/>
  <c r="Q34" i="2" s="1"/>
  <c r="P36" i="2"/>
  <c r="Q36" i="2" s="1"/>
  <c r="AA36" i="2" s="1"/>
  <c r="P23" i="2"/>
  <c r="Q23" i="2" s="1"/>
  <c r="AA23" i="2" s="1"/>
  <c r="P22" i="2"/>
  <c r="Q22" i="2" s="1"/>
  <c r="P27" i="2"/>
  <c r="Q27" i="2" s="1"/>
  <c r="P39" i="2"/>
  <c r="Q39" i="2" s="1"/>
  <c r="P29" i="2"/>
  <c r="Q29" i="2" s="1"/>
  <c r="AA15" i="2" l="1"/>
  <c r="AA24" i="2"/>
  <c r="AA7" i="2"/>
  <c r="AU2" i="2"/>
  <c r="AA39" i="2"/>
  <c r="AA26" i="2"/>
  <c r="AA19" i="2"/>
  <c r="AA22" i="2"/>
  <c r="AA29" i="2"/>
  <c r="AA27" i="2"/>
  <c r="AA28" i="2"/>
  <c r="AA21" i="2"/>
  <c r="AA38" i="2"/>
  <c r="AA25" i="2"/>
  <c r="AA40" i="2"/>
  <c r="AA4" i="2"/>
  <c r="AA31" i="2"/>
  <c r="AA10" i="2"/>
  <c r="AA8" i="2"/>
  <c r="AA34" i="2"/>
  <c r="AA18" i="2"/>
  <c r="AA17" i="2"/>
  <c r="Q35" i="2"/>
  <c r="AA35" i="2" s="1"/>
  <c r="Q33" i="2"/>
  <c r="AA33" i="2" s="1"/>
  <c r="AV2" i="2" l="1"/>
  <c r="AY2" i="2"/>
  <c r="AT2" i="2"/>
  <c r="AZ2" i="2"/>
  <c r="BA2" i="2" l="1"/>
  <c r="BB2" i="2" s="1"/>
</calcChain>
</file>

<file path=xl/sharedStrings.xml><?xml version="1.0" encoding="utf-8"?>
<sst xmlns="http://schemas.openxmlformats.org/spreadsheetml/2006/main" count="865" uniqueCount="323">
  <si>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 លូសេន​ ថេកស្តាយ(ខេមបូឌា)ខូ.,អិលធីឌី ( លូសេន​ ថេកស្តាយ(ខេមបូឌា)ខូ.,អិលធីឌី)  </t>
    </r>
    <r>
      <rPr>
        <sz val="11"/>
        <color rgb="FFFF0000"/>
        <rFont val="Khmer OS Muol Light"/>
      </rPr>
      <t>សកម្មភាពអាជីវកម្ម  តម្បាញ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42 ភូមិ បឹងធំទី១ ឃុំ/សង្កាត់ បឹងធំ ក្រុង/ស្រុក/ខណ្ឌ ពោធិ៍សែនជ័យ រាជធានី/ខេត្ត ភ្នំពេញ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៣០ថ្ងៃ ចាប់ពីថ្ងៃទី០១ ខែ០៥ ឆ្នាំ២០២០ ដល់ថ្ងៃទី៣០ ខែ០៥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</si>
  <si>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</si>
  <si>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</si>
  <si>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</si>
  <si>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</si>
  <si>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</si>
  <si>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</si>
  <si>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</si>
  <si>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</si>
  <si>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</si>
  <si>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អេងចាន់និត</t>
  </si>
  <si>
    <t>ស</t>
  </si>
  <si>
    <t>1985-09-01</t>
  </si>
  <si>
    <t>28501181140837ថ</t>
  </si>
  <si>
    <t>ណុល   សុភៀង</t>
  </si>
  <si>
    <t>1987-01-10</t>
  </si>
  <si>
    <t>28701181140596ប</t>
  </si>
  <si>
    <t>1992-10-10</t>
  </si>
  <si>
    <t>29212171113014គ</t>
  </si>
  <si>
    <t>យឿន ស៊ីម៉េង</t>
  </si>
  <si>
    <t>ប</t>
  </si>
  <si>
    <t>1999-01-03</t>
  </si>
  <si>
    <t>19903202347592ភ</t>
  </si>
  <si>
    <t>រ៉ា សុខគង់</t>
  </si>
  <si>
    <t>2000-04-19</t>
  </si>
  <si>
    <t>វ៉ាន់ គួន</t>
  </si>
  <si>
    <t>1985-05-15</t>
  </si>
  <si>
    <t>18508181613871យ</t>
  </si>
  <si>
    <t>សេន រចនា</t>
  </si>
  <si>
    <t>1985-08-13</t>
  </si>
  <si>
    <t>18501181217297ប</t>
  </si>
  <si>
    <t>ម៉ុក សាមុត</t>
  </si>
  <si>
    <t>1982-07-09</t>
  </si>
  <si>
    <t>28201181139093ត</t>
  </si>
  <si>
    <t>ឌឿន ស្រីនៅ</t>
  </si>
  <si>
    <t>2002-05-25</t>
  </si>
  <si>
    <t>20201181140642អ</t>
  </si>
  <si>
    <t>ផាត់ ស្រី</t>
  </si>
  <si>
    <t>1992-08-03</t>
  </si>
  <si>
    <t>29201181134965ន</t>
  </si>
  <si>
    <t>គា មករា</t>
  </si>
  <si>
    <t>2001-01-24</t>
  </si>
  <si>
    <t>10104202348887ត</t>
  </si>
  <si>
    <t>មឿន ស្រីលក្ខណ៏</t>
  </si>
  <si>
    <t>2002-01-22</t>
  </si>
  <si>
    <t>20201181138972ឧ</t>
  </si>
  <si>
    <t>សែម រក្សា</t>
  </si>
  <si>
    <t>2003-02-11</t>
  </si>
  <si>
    <t>10304202350285គ</t>
  </si>
  <si>
    <t>លឹម លីនដា</t>
  </si>
  <si>
    <t>2002-05-22</t>
  </si>
  <si>
    <t>20203202348109ឃ</t>
  </si>
  <si>
    <t>ម៉ុក សុភាព</t>
  </si>
  <si>
    <t>1994-02-01</t>
  </si>
  <si>
    <t>19406181444456ម</t>
  </si>
  <si>
    <t>វ៉ន រ៉ាស៊ីន</t>
  </si>
  <si>
    <t>2003-01-09</t>
  </si>
  <si>
    <t>103030202348511ក</t>
  </si>
  <si>
    <t>ង៉ិល វណ្ណា</t>
  </si>
  <si>
    <t>1982-04-18</t>
  </si>
  <si>
    <t>28201181145335ឋ</t>
  </si>
  <si>
    <t>ព្រុំ ឈុនលាប</t>
  </si>
  <si>
    <t>1980-08-06</t>
  </si>
  <si>
    <t>27801181139359យ</t>
  </si>
  <si>
    <t>សឿង ចាន់ណារី</t>
  </si>
  <si>
    <t>1990-09-27</t>
  </si>
  <si>
    <t>29001181136941ឍ</t>
  </si>
  <si>
    <t>ភួង វណ្ណៈ</t>
  </si>
  <si>
    <t>1979-05-12</t>
  </si>
  <si>
    <t>27901181134802ណ</t>
  </si>
  <si>
    <t>ឡឹម ធីតា</t>
  </si>
  <si>
    <t>1998-05-05</t>
  </si>
  <si>
    <t>29801181134724ធ</t>
  </si>
  <si>
    <t>សឿង ផាណាក់</t>
  </si>
  <si>
    <t>2000-04-29</t>
  </si>
  <si>
    <t>10010160370735ខ</t>
  </si>
  <si>
    <t>ទុំ សារឿន</t>
  </si>
  <si>
    <t>1980-11-11</t>
  </si>
  <si>
    <t>28001191978439ស</t>
  </si>
  <si>
    <t>រិន​ មិនា</t>
  </si>
  <si>
    <t>1992-06-15</t>
  </si>
  <si>
    <t>1920919218835ខ</t>
  </si>
  <si>
    <t>យ៉ន ពៅ</t>
  </si>
  <si>
    <t>17809160258838ក</t>
  </si>
  <si>
    <t>ពៅ ជិនតនា</t>
  </si>
  <si>
    <t>2000-11-28</t>
  </si>
  <si>
    <t>20209192196598ហ</t>
  </si>
  <si>
    <t>មុំ សារឿន</t>
  </si>
  <si>
    <t>2000-09-24</t>
  </si>
  <si>
    <t>20210192217526ជ</t>
  </si>
  <si>
    <t>សរ ចន្ថា</t>
  </si>
  <si>
    <t>1993-07-09</t>
  </si>
  <si>
    <t>19304181373762ព</t>
  </si>
  <si>
    <t>ចំរើន ស្រីកា</t>
  </si>
  <si>
    <t>2001-12-19</t>
  </si>
  <si>
    <t>តេង សុខហេង</t>
  </si>
  <si>
    <t>1984-05-10</t>
  </si>
  <si>
    <t>18408181598306ស</t>
  </si>
  <si>
    <t>បូរ ពន្លឺស្រីទេព</t>
  </si>
  <si>
    <t>2001-07-06</t>
  </si>
  <si>
    <t>20304202351948ដ</t>
  </si>
  <si>
    <t>ជឿន ស្រីនិច</t>
  </si>
  <si>
    <t>ជួន ផារ៉ូ</t>
  </si>
  <si>
    <t>2001-07-11</t>
  </si>
  <si>
    <t>អឿន សុវណ្ណ</t>
  </si>
  <si>
    <t>អន ស្រីនេត</t>
  </si>
  <si>
    <t>1993-06-05</t>
  </si>
  <si>
    <t>29302302341312គ</t>
  </si>
  <si>
    <t>សុទ្ធ ស្រីទីន</t>
  </si>
  <si>
    <t>2001-11-13</t>
  </si>
  <si>
    <t>ជី ភីរ៉ា</t>
  </si>
  <si>
    <t>2001-02-04</t>
  </si>
  <si>
    <t>10103202346580គ</t>
  </si>
  <si>
    <t>ថ្ងៃទី៣០ ខែ០៤ ឆ្នាំ២០២០
ហត្ថលេខា និងត្រា
នាយកក្រុមហ៊ុន</t>
  </si>
  <si>
    <t xml:space="preserve">បានបញ្ចប់ត្រឹមលេខរៀងទី 39 ឈ្មោះ ជី ភីរ៉ា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បញ្ជីឈ្មោះដែលបោះត្រានិងមាន        ​​​ ​ ស្នាមមេដៃ  ជា   PDF File មក E-mail: suspension@nea.gov.kh
 	 	 	 </t>
    <phoneticPr fontId="5" type="noConversion"/>
  </si>
  <si>
    <t>តម្បាញខ្សែលឿន</t>
    <phoneticPr fontId="5" type="noConversion"/>
  </si>
  <si>
    <t>វេចខ្ចប់</t>
    <phoneticPr fontId="5" type="noConversion"/>
  </si>
  <si>
    <t>លាយពណ៍</t>
    <phoneticPr fontId="5" type="noConversion"/>
  </si>
  <si>
    <t>ដាក់ក្បាល់ខ្សែ</t>
    <phoneticPr fontId="5" type="noConversion"/>
  </si>
  <si>
    <t>តម្បាញខ្សែ</t>
    <phoneticPr fontId="5" type="noConversion"/>
  </si>
  <si>
    <t>តម្បាញកៅស៊ូ</t>
    <phoneticPr fontId="5" type="noConversion"/>
  </si>
  <si>
    <t>011173749</t>
    <phoneticPr fontId="8" type="noConversion"/>
  </si>
  <si>
    <t>081 912 098</t>
    <phoneticPr fontId="8" type="noConversion"/>
  </si>
  <si>
    <t>040370549</t>
    <phoneticPr fontId="8" type="noConversion"/>
  </si>
  <si>
    <t>015 894 861</t>
    <phoneticPr fontId="8" type="noConversion"/>
  </si>
  <si>
    <t>សួងគឹមលៀង</t>
    <phoneticPr fontId="5" type="noConversion"/>
  </si>
  <si>
    <t>099 630 054</t>
    <phoneticPr fontId="8" type="noConversion"/>
  </si>
  <si>
    <t>020800081</t>
    <phoneticPr fontId="8" type="noConversion"/>
  </si>
  <si>
    <t>061921300</t>
    <phoneticPr fontId="8" type="noConversion"/>
  </si>
  <si>
    <t>097 272 0983</t>
    <phoneticPr fontId="8" type="noConversion"/>
  </si>
  <si>
    <t>011358120</t>
    <phoneticPr fontId="8" type="noConversion"/>
  </si>
  <si>
    <t>096 488 7731</t>
    <phoneticPr fontId="8" type="noConversion"/>
  </si>
  <si>
    <t>011279491</t>
    <phoneticPr fontId="8" type="noConversion"/>
  </si>
  <si>
    <t>086​ 824 434</t>
    <phoneticPr fontId="8" type="noConversion"/>
  </si>
  <si>
    <t>011163724</t>
    <phoneticPr fontId="8" type="noConversion"/>
  </si>
  <si>
    <t>078 688 993</t>
    <phoneticPr fontId="8" type="noConversion"/>
  </si>
  <si>
    <t>011058824</t>
    <phoneticPr fontId="8" type="noConversion"/>
  </si>
  <si>
    <t>087 579 361</t>
    <phoneticPr fontId="8" type="noConversion"/>
  </si>
  <si>
    <t>011299565</t>
    <phoneticPr fontId="8" type="noConversion"/>
  </si>
  <si>
    <t>096 465 2930</t>
    <phoneticPr fontId="8" type="noConversion"/>
  </si>
  <si>
    <t>160313758</t>
    <phoneticPr fontId="8" type="noConversion"/>
  </si>
  <si>
    <t>096​ 229 4077</t>
    <phoneticPr fontId="8" type="noConversion"/>
  </si>
  <si>
    <t>160506252</t>
    <phoneticPr fontId="8" type="noConversion"/>
  </si>
  <si>
    <t>086 903 803</t>
    <phoneticPr fontId="8" type="noConversion"/>
  </si>
  <si>
    <t>011331956</t>
    <phoneticPr fontId="8" type="noConversion"/>
  </si>
  <si>
    <t>096 381 1396</t>
    <phoneticPr fontId="8" type="noConversion"/>
  </si>
  <si>
    <t>080110106</t>
    <phoneticPr fontId="8" type="noConversion"/>
  </si>
  <si>
    <t>096 426 8050</t>
    <phoneticPr fontId="8" type="noConversion"/>
  </si>
  <si>
    <t>010869801</t>
    <phoneticPr fontId="8" type="noConversion"/>
  </si>
  <si>
    <t>015 767 331</t>
    <phoneticPr fontId="8" type="noConversion"/>
  </si>
  <si>
    <t>011332548</t>
    <phoneticPr fontId="8" type="noConversion"/>
  </si>
  <si>
    <t>016 766 962</t>
    <phoneticPr fontId="8" type="noConversion"/>
  </si>
  <si>
    <t>011161394</t>
    <phoneticPr fontId="8" type="noConversion"/>
  </si>
  <si>
    <t>096 489 7800</t>
    <phoneticPr fontId="8" type="noConversion"/>
  </si>
  <si>
    <t>020079277</t>
  </si>
  <si>
    <t>095 378 202</t>
    <phoneticPr fontId="8" type="noConversion"/>
  </si>
  <si>
    <t>020800158</t>
    <phoneticPr fontId="8" type="noConversion"/>
  </si>
  <si>
    <t>096 718 1479</t>
    <phoneticPr fontId="8" type="noConversion"/>
  </si>
  <si>
    <t>020101409</t>
    <phoneticPr fontId="8" type="noConversion"/>
  </si>
  <si>
    <t>087 850 796</t>
    <phoneticPr fontId="8" type="noConversion"/>
  </si>
  <si>
    <t>062037241</t>
    <phoneticPr fontId="8" type="noConversion"/>
  </si>
  <si>
    <t>099 327​ 113</t>
    <phoneticPr fontId="8" type="noConversion"/>
  </si>
  <si>
    <t>011181997</t>
    <phoneticPr fontId="8" type="noConversion"/>
  </si>
  <si>
    <t>015 214 995</t>
    <phoneticPr fontId="8" type="noConversion"/>
  </si>
  <si>
    <t>011074970</t>
    <phoneticPr fontId="8" type="noConversion"/>
  </si>
  <si>
    <t>096​ 584 6463</t>
    <phoneticPr fontId="8" type="noConversion"/>
  </si>
  <si>
    <t>010922628</t>
    <phoneticPr fontId="8" type="noConversion"/>
  </si>
  <si>
    <t>098 945 335</t>
    <phoneticPr fontId="8" type="noConversion"/>
  </si>
  <si>
    <t>011193931</t>
    <phoneticPr fontId="8" type="noConversion"/>
  </si>
  <si>
    <t>016 242 637</t>
    <phoneticPr fontId="8" type="noConversion"/>
  </si>
  <si>
    <t>011310081</t>
    <phoneticPr fontId="8" type="noConversion"/>
  </si>
  <si>
    <t>086 639 964</t>
    <phoneticPr fontId="8" type="noConversion"/>
  </si>
  <si>
    <t>150917271</t>
    <phoneticPr fontId="8" type="noConversion"/>
  </si>
  <si>
    <t>088 511​ 2449</t>
    <phoneticPr fontId="8" type="noConversion"/>
  </si>
  <si>
    <t>011163738</t>
    <phoneticPr fontId="8" type="noConversion"/>
  </si>
  <si>
    <t>096 450 5658</t>
    <phoneticPr fontId="8" type="noConversion"/>
  </si>
  <si>
    <t>096 423 7046</t>
    <phoneticPr fontId="8" type="noConversion"/>
  </si>
  <si>
    <t>011074746</t>
    <phoneticPr fontId="8" type="noConversion"/>
  </si>
  <si>
    <t>096 492 2518</t>
    <phoneticPr fontId="8" type="noConversion"/>
  </si>
  <si>
    <t>011332533</t>
    <phoneticPr fontId="8" type="noConversion"/>
  </si>
  <si>
    <t>081 791 437</t>
    <phoneticPr fontId="8" type="noConversion"/>
  </si>
  <si>
    <t>011279490</t>
    <phoneticPr fontId="8" type="noConversion"/>
  </si>
  <si>
    <t>011299539</t>
    <phoneticPr fontId="8" type="noConversion"/>
  </si>
  <si>
    <t>096 561 8789</t>
    <phoneticPr fontId="8" type="noConversion"/>
  </si>
  <si>
    <t>011299535</t>
    <phoneticPr fontId="8" type="noConversion"/>
  </si>
  <si>
    <t>096 659 7860</t>
    <phoneticPr fontId="8" type="noConversion"/>
  </si>
  <si>
    <t>101320348</t>
    <phoneticPr fontId="8" type="noConversion"/>
  </si>
  <si>
    <t>016 316 917</t>
    <phoneticPr fontId="8" type="noConversion"/>
  </si>
  <si>
    <t>096 624 0394</t>
    <phoneticPr fontId="8" type="noConversion"/>
  </si>
  <si>
    <t>011360967</t>
    <phoneticPr fontId="8" type="noConversion"/>
  </si>
  <si>
    <t>087 356 623</t>
    <phoneticPr fontId="8" type="noConversion"/>
  </si>
  <si>
    <t>ជី​ រិន</t>
  </si>
  <si>
    <t>តម្បាញខ្សែលឿន</t>
    <phoneticPr fontId="8" type="noConversion"/>
  </si>
  <si>
    <t>17709160255718រ</t>
    <phoneticPr fontId="8" type="noConversion"/>
  </si>
  <si>
    <t>011075125</t>
    <phoneticPr fontId="8" type="noConversion"/>
  </si>
  <si>
    <t>096  794 0835</t>
    <phoneticPr fontId="8" type="noConversion"/>
  </si>
  <si>
    <t>011299593</t>
    <phoneticPr fontId="8" type="noConversion"/>
  </si>
  <si>
    <t>096 733 9611</t>
    <phoneticPr fontId="8" type="noConversion"/>
  </si>
  <si>
    <t>ជុំ ប៊ុនធឿន</t>
    <phoneticPr fontId="8" type="noConversion"/>
  </si>
  <si>
    <t>លាយពណ៌</t>
    <phoneticPr fontId="8" type="noConversion"/>
  </si>
  <si>
    <t>18412181924596រ</t>
    <phoneticPr fontId="8" type="noConversion"/>
  </si>
  <si>
    <t>070233494</t>
    <phoneticPr fontId="8" type="noConversion"/>
  </si>
  <si>
    <t>070 519 818</t>
    <phoneticPr fontId="8" type="noConversion"/>
  </si>
  <si>
    <t>093 503 220</t>
    <phoneticPr fontId="5" type="noConversion"/>
  </si>
  <si>
    <t>Yang Chin liang</t>
    <phoneticPr fontId="5" type="noConversion"/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</si>
  <si>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</si>
  <si>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</si>
  <si>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</si>
  <si>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</si>
  <si>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</si>
  <si>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</si>
  <si>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</si>
  <si>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</si>
  <si>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</si>
  <si>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</si>
  <si>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</si>
  <si>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</si>
  <si>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</si>
  <si>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</si>
  <si>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</si>
  <si>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</si>
  <si>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</si>
  <si>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</si>
  <si>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</si>
  <si>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</si>
  <si>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</si>
  <si>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</si>
  <si>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</si>
  <si>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</si>
  <si>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</si>
  <si>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</si>
  <si>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</si>
  <si>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</si>
  <si>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</si>
  <si>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</si>
  <si>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</si>
  <si>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</si>
  <si>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081912098</t>
  </si>
  <si>
    <t>015894861</t>
  </si>
  <si>
    <t>0967940835</t>
  </si>
  <si>
    <t>099630054</t>
  </si>
  <si>
    <t>0972720983</t>
  </si>
  <si>
    <t>0964887731</t>
  </si>
  <si>
    <t>086824434</t>
  </si>
  <si>
    <t>078688993</t>
  </si>
  <si>
    <t>087579361</t>
  </si>
  <si>
    <t>0964652930</t>
  </si>
  <si>
    <t>0962294077</t>
  </si>
  <si>
    <t>086903803</t>
  </si>
  <si>
    <t>0967339611</t>
  </si>
  <si>
    <t>070519818</t>
  </si>
  <si>
    <t>0963811396</t>
  </si>
  <si>
    <t>0964268050</t>
  </si>
  <si>
    <t>015767331</t>
  </si>
  <si>
    <t>016766962</t>
  </si>
  <si>
    <t>095378202</t>
  </si>
  <si>
    <t>0964897800</t>
  </si>
  <si>
    <t>0967181479</t>
  </si>
  <si>
    <t>087850796</t>
  </si>
  <si>
    <t>099327113</t>
  </si>
  <si>
    <t>015214995</t>
  </si>
  <si>
    <t>0965846463</t>
  </si>
  <si>
    <t>098945335</t>
  </si>
  <si>
    <t>016242637</t>
  </si>
  <si>
    <t>086639964</t>
  </si>
  <si>
    <t>0885112449</t>
  </si>
  <si>
    <t>0964505658</t>
  </si>
  <si>
    <t>0964237046</t>
  </si>
  <si>
    <t>0964922518</t>
  </si>
  <si>
    <t>081791437</t>
  </si>
  <si>
    <t>093503220</t>
  </si>
  <si>
    <t>0965618789</t>
  </si>
  <si>
    <t>0966597860</t>
  </si>
  <si>
    <t>016316917</t>
  </si>
  <si>
    <t>0966240394</t>
  </si>
  <si>
    <t>087356623</t>
  </si>
  <si>
    <t>011173749</t>
  </si>
  <si>
    <t>040370549</t>
  </si>
  <si>
    <t>011075125</t>
  </si>
  <si>
    <t>020800081</t>
  </si>
  <si>
    <t>061921300</t>
  </si>
  <si>
    <t>011358120</t>
  </si>
  <si>
    <t>011279491</t>
  </si>
  <si>
    <t>011163724</t>
  </si>
  <si>
    <t>011058824</t>
  </si>
  <si>
    <t>011299565</t>
  </si>
  <si>
    <t>160313758</t>
  </si>
  <si>
    <t>160506252</t>
  </si>
  <si>
    <t>011299593</t>
  </si>
  <si>
    <t>070233494</t>
  </si>
  <si>
    <t>011331956</t>
  </si>
  <si>
    <t>080110106</t>
  </si>
  <si>
    <t>010869801</t>
  </si>
  <si>
    <t>011332548</t>
  </si>
  <si>
    <t>011161394</t>
  </si>
  <si>
    <t>020800158</t>
  </si>
  <si>
    <t>020101409</t>
  </si>
  <si>
    <t>062037241</t>
  </si>
  <si>
    <t>011181997</t>
  </si>
  <si>
    <t>011074970</t>
  </si>
  <si>
    <t>010922628</t>
  </si>
  <si>
    <t>011193931</t>
  </si>
  <si>
    <t>011310081</t>
  </si>
  <si>
    <t>150917271</t>
  </si>
  <si>
    <t>011163738</t>
  </si>
  <si>
    <t>0</t>
  </si>
  <si>
    <t>011074746</t>
  </si>
  <si>
    <t>011332533</t>
  </si>
  <si>
    <t>011279490</t>
  </si>
  <si>
    <t>011299539</t>
  </si>
  <si>
    <t>011299535</t>
  </si>
  <si>
    <t>101320348</t>
  </si>
  <si>
    <t>011360967</t>
  </si>
  <si>
    <t>ប្រុស</t>
  </si>
  <si>
    <t>បានបញ្ចប់ត្រឹមលេខរៀងថ្មីទី 37 ឈ្មោះ ជី ភីរ៉ា (ស្រីចំនួន 23 នាក់)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</si>
  <si>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</si>
  <si>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</si>
  <si>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</si>
  <si>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</si>
  <si>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</si>
  <si>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រយៈពេលព្យួរកិច្ចសន្យាការងារ ២៧ថ្ងៃ ចាប់ពីថ្ងៃទី០៤ ខែ០៥ ឆ្នាំ២០២០ ដល់ថ្ងៃទី៣០ ខែ០៥ ឆ្នាំ២០២០</t>
  </si>
  <si>
    <t>តម្បាញខ្សែលឿន</t>
  </si>
  <si>
    <r>
      <rPr>
        <sz val="11"/>
        <rFont val="Kh Muol"/>
      </rPr>
      <t>បញ្ជីរាយនាមកម្មករនិយោជិតដែលអនុញ្ញាតឱ្យព្យួរកិច្ចសន្យាការងារ
ក្រុមហ៊ុន លូសេន​ ថេកស្ថាយ(ខេមបូឌា)     ( លូសេន​ ថេកស្ថាយ(ខេមបូឌា)  សកម្មភាពអាជីវកម្ម  តម្បាញ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លេខផ្ទះ លេខផ្លូវ 42 ភូមិ បឹងធំទី១ ឃុំ/សង្កាត់ បឹងធំ ក្រុង/ស្រុក/ខណ្ឌ ពោធិ៍សែនជ័យ រាជធានី/ខេត្ត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</si>
</sst>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000]dd/mm/yyyy"/>
  </numFmts>
  <fonts count="34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9"/>
      <name val="宋体"/>
      <family val="3"/>
      <charset val="134"/>
    </font>
    <font>
      <sz val="12"/>
      <name val="新細明體"/>
      <family val="1"/>
      <charset val="136"/>
    </font>
    <font>
      <sz val="12"/>
      <name val="Times New Roman"/>
      <family val="1"/>
    </font>
    <font>
      <sz val="9"/>
      <name val="Calibri"/>
      <family val="2"/>
      <charset val="134"/>
      <scheme val="minor"/>
    </font>
    <font>
      <sz val="10"/>
      <name val="Arial"/>
      <family val="2"/>
    </font>
    <font>
      <sz val="12"/>
      <color rgb="FFFF0000"/>
      <name val="Times New Roman"/>
      <family val="1"/>
    </font>
    <font>
      <b/>
      <sz val="10"/>
      <name val="Arial"/>
      <family val="2"/>
    </font>
    <font>
      <sz val="12"/>
      <name val="宋体"/>
      <family val="3"/>
      <charset val="134"/>
    </font>
    <font>
      <sz val="11"/>
      <name val="Khmer OS"/>
    </font>
    <font>
      <sz val="12"/>
      <color theme="1"/>
      <name val="Calibri"/>
      <family val="3"/>
      <charset val="134"/>
      <scheme val="minor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sz val="11"/>
      <name val="Kh Muol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5">
    <xf numFmtId="0" fontId="0" fillId="0" borderId="0"/>
    <xf numFmtId="0" fontId="6" fillId="0" borderId="0">
      <alignment vertical="center"/>
    </xf>
    <xf numFmtId="0" fontId="9" fillId="0" borderId="0"/>
    <xf numFmtId="0" fontId="12" fillId="0" borderId="0"/>
    <xf numFmtId="0" fontId="6" fillId="0" borderId="0"/>
  </cellStyleXfs>
  <cellXfs count="110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7" fillId="0" borderId="8" xfId="1" applyNumberFormat="1" applyFont="1" applyFill="1" applyBorder="1" applyAlignment="1">
      <alignment horizontal="center" vertical="center" wrapText="1"/>
    </xf>
    <xf numFmtId="49" fontId="10" fillId="0" borderId="8" xfId="2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11" fillId="0" borderId="1" xfId="1" applyNumberFormat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11" fillId="0" borderId="2" xfId="1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49" fontId="7" fillId="0" borderId="14" xfId="1" applyNumberFormat="1" applyFont="1" applyFill="1" applyBorder="1" applyAlignment="1">
      <alignment horizontal="center" vertical="center" wrapText="1"/>
    </xf>
    <xf numFmtId="49" fontId="10" fillId="0" borderId="15" xfId="2" applyNumberFormat="1" applyFont="1" applyFill="1" applyBorder="1" applyAlignment="1">
      <alignment horizontal="center" vertical="center"/>
    </xf>
    <xf numFmtId="49" fontId="11" fillId="0" borderId="14" xfId="1" applyNumberFormat="1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6" fillId="3" borderId="17" xfId="0" applyFont="1" applyFill="1" applyBorder="1" applyAlignment="1" applyProtection="1">
      <alignment horizontal="center" vertical="center" wrapText="1"/>
      <protection locked="0"/>
    </xf>
    <xf numFmtId="0" fontId="17" fillId="4" borderId="18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7" fillId="7" borderId="18" xfId="0" applyFont="1" applyFill="1" applyBorder="1" applyAlignment="1">
      <alignment horizontal="center" vertical="center"/>
    </xf>
    <xf numFmtId="0" fontId="17" fillId="8" borderId="18" xfId="0" applyFont="1" applyFill="1" applyBorder="1" applyAlignment="1">
      <alignment horizontal="center" vertical="center"/>
    </xf>
    <xf numFmtId="0" fontId="0" fillId="0" borderId="17" xfId="0" applyBorder="1"/>
    <xf numFmtId="0" fontId="18" fillId="9" borderId="18" xfId="0" applyFont="1" applyFill="1" applyBorder="1" applyAlignment="1" applyProtection="1">
      <alignment horizontal="center" vertical="center" wrapText="1"/>
      <protection locked="0"/>
    </xf>
    <xf numFmtId="0" fontId="19" fillId="10" borderId="19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vertical="center" wrapText="1"/>
    </xf>
    <xf numFmtId="0" fontId="20" fillId="5" borderId="21" xfId="0" applyFont="1" applyFill="1" applyBorder="1" applyAlignment="1" applyProtection="1">
      <alignment horizontal="center" vertical="center" wrapText="1"/>
      <protection locked="0"/>
    </xf>
    <xf numFmtId="0" fontId="21" fillId="10" borderId="22" xfId="0" applyFont="1" applyFill="1" applyBorder="1" applyAlignment="1">
      <alignment horizontal="center" vertical="center" wrapText="1"/>
    </xf>
    <xf numFmtId="49" fontId="22" fillId="10" borderId="22" xfId="0" applyNumberFormat="1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6" borderId="14" xfId="0" applyFont="1" applyFill="1" applyBorder="1" applyAlignment="1">
      <alignment horizontal="center" vertical="center"/>
    </xf>
    <xf numFmtId="0" fontId="17" fillId="7" borderId="14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0" fontId="24" fillId="9" borderId="14" xfId="0" applyFont="1" applyFill="1" applyBorder="1" applyAlignment="1" applyProtection="1">
      <alignment horizontal="center" vertical="center" wrapText="1"/>
    </xf>
    <xf numFmtId="0" fontId="19" fillId="10" borderId="15" xfId="0" applyFont="1" applyFill="1" applyBorder="1" applyAlignment="1">
      <alignment horizontal="center" vertical="center"/>
    </xf>
    <xf numFmtId="0" fontId="25" fillId="4" borderId="24" xfId="0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right" vertical="center"/>
    </xf>
    <xf numFmtId="0" fontId="26" fillId="0" borderId="14" xfId="0" applyFont="1" applyBorder="1" applyAlignment="1">
      <alignment horizontal="center" vertical="center"/>
    </xf>
    <xf numFmtId="0" fontId="27" fillId="0" borderId="14" xfId="0" applyFont="1" applyBorder="1" applyAlignment="1">
      <alignment horizontal="right" vertical="center"/>
    </xf>
    <xf numFmtId="0" fontId="26" fillId="0" borderId="14" xfId="0" applyFont="1" applyBorder="1" applyAlignment="1">
      <alignment horizontal="right" vertical="center"/>
    </xf>
    <xf numFmtId="0" fontId="28" fillId="4" borderId="14" xfId="0" applyFont="1" applyFill="1" applyBorder="1" applyAlignment="1">
      <alignment horizontal="right" vertical="center"/>
    </xf>
    <xf numFmtId="2" fontId="29" fillId="0" borderId="14" xfId="0" applyNumberFormat="1" applyFont="1" applyFill="1" applyBorder="1" applyAlignment="1">
      <alignment horizontal="center" vertical="center" shrinkToFit="1"/>
    </xf>
    <xf numFmtId="49" fontId="27" fillId="0" borderId="14" xfId="0" applyNumberFormat="1" applyFont="1" applyBorder="1" applyAlignment="1">
      <alignment horizontal="right" vertical="center"/>
    </xf>
    <xf numFmtId="0" fontId="26" fillId="0" borderId="14" xfId="0" applyFont="1" applyBorder="1" applyAlignment="1">
      <alignment vertical="center"/>
    </xf>
    <xf numFmtId="0" fontId="28" fillId="3" borderId="23" xfId="0" applyFont="1" applyFill="1" applyBorder="1" applyAlignment="1">
      <alignment horizontal="right" vertical="center"/>
    </xf>
    <xf numFmtId="0" fontId="0" fillId="0" borderId="23" xfId="0" applyBorder="1"/>
    <xf numFmtId="0" fontId="30" fillId="0" borderId="23" xfId="0" applyFont="1" applyBorder="1"/>
    <xf numFmtId="0" fontId="0" fillId="0" borderId="0" xfId="0"/>
    <xf numFmtId="49" fontId="0" fillId="0" borderId="0" xfId="0" applyNumberFormat="1"/>
    <xf numFmtId="0" fontId="0" fillId="3" borderId="0" xfId="0" applyFill="1"/>
    <xf numFmtId="49" fontId="7" fillId="0" borderId="15" xfId="2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/>
    </xf>
    <xf numFmtId="49" fontId="7" fillId="0" borderId="8" xfId="2" applyNumberFormat="1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32" fillId="0" borderId="14" xfId="0" applyFont="1" applyBorder="1" applyAlignment="1" applyProtection="1">
      <alignment horizontal="center" vertical="center"/>
    </xf>
    <xf numFmtId="0" fontId="32" fillId="0" borderId="14" xfId="0" applyFont="1" applyBorder="1" applyAlignment="1" applyProtection="1">
      <alignment horizontal="center" vertical="center" wrapText="1"/>
    </xf>
    <xf numFmtId="49" fontId="32" fillId="0" borderId="14" xfId="0" applyNumberFormat="1" applyFont="1" applyBorder="1" applyAlignment="1" applyProtection="1">
      <alignment horizontal="center" vertical="center" wrapText="1"/>
    </xf>
    <xf numFmtId="49" fontId="32" fillId="0" borderId="14" xfId="0" applyNumberFormat="1" applyFont="1" applyBorder="1" applyAlignment="1" applyProtection="1">
      <alignment horizontal="center" vertical="center"/>
    </xf>
    <xf numFmtId="49" fontId="32" fillId="0" borderId="14" xfId="1" applyNumberFormat="1" applyFont="1" applyFill="1" applyBorder="1" applyAlignment="1" applyProtection="1">
      <alignment horizontal="center" vertical="center" wrapText="1"/>
    </xf>
    <xf numFmtId="49" fontId="32" fillId="0" borderId="14" xfId="2" applyNumberFormat="1" applyFont="1" applyFill="1" applyBorder="1" applyAlignment="1" applyProtection="1">
      <alignment horizontal="center" vertical="center"/>
    </xf>
    <xf numFmtId="0" fontId="32" fillId="0" borderId="14" xfId="3" applyFont="1" applyFill="1" applyBorder="1" applyAlignment="1" applyProtection="1">
      <alignment horizontal="center" vertical="center" wrapText="1"/>
    </xf>
    <xf numFmtId="14" fontId="32" fillId="0" borderId="14" xfId="0" applyNumberFormat="1" applyFont="1" applyBorder="1" applyAlignment="1" applyProtection="1">
      <alignment horizontal="center" vertical="center"/>
    </xf>
    <xf numFmtId="164" fontId="32" fillId="0" borderId="14" xfId="0" applyNumberFormat="1" applyFont="1" applyBorder="1" applyAlignment="1" applyProtection="1">
      <alignment horizontal="center" vertical="center"/>
    </xf>
    <xf numFmtId="0" fontId="32" fillId="0" borderId="14" xfId="2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left" vertical="center"/>
    </xf>
    <xf numFmtId="49" fontId="0" fillId="0" borderId="0" xfId="0" applyNumberFormat="1" applyFont="1" applyAlignment="1" applyProtection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15" fillId="2" borderId="16" xfId="0" applyFont="1" applyFill="1" applyBorder="1" applyAlignment="1" applyProtection="1">
      <alignment horizontal="left" vertical="center" wrapText="1"/>
      <protection locked="0"/>
    </xf>
    <xf numFmtId="0" fontId="15" fillId="2" borderId="17" xfId="0" applyFont="1" applyFill="1" applyBorder="1" applyAlignment="1" applyProtection="1">
      <alignment horizontal="left" vertical="center" wrapText="1"/>
      <protection locked="0"/>
    </xf>
    <xf numFmtId="0" fontId="31" fillId="2" borderId="25" xfId="0" applyFont="1" applyFill="1" applyBorder="1" applyAlignment="1">
      <alignment horizontal="center" vertical="center" wrapText="1"/>
    </xf>
    <xf numFmtId="0" fontId="31" fillId="2" borderId="26" xfId="0" applyFont="1" applyFill="1" applyBorder="1" applyAlignment="1">
      <alignment horizontal="center" vertical="center" wrapText="1"/>
    </xf>
    <xf numFmtId="0" fontId="32" fillId="0" borderId="0" xfId="0" applyFont="1" applyBorder="1" applyAlignment="1" applyProtection="1">
      <alignment horizontal="center" vertical="center" wrapText="1"/>
      <protection locked="0"/>
    </xf>
    <xf numFmtId="49" fontId="32" fillId="0" borderId="0" xfId="0" applyNumberFormat="1" applyFont="1" applyBorder="1" applyAlignment="1" applyProtection="1">
      <alignment horizontal="center" vertical="center" wrapText="1"/>
      <protection locked="0"/>
    </xf>
    <xf numFmtId="0" fontId="32" fillId="0" borderId="27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</cellXfs>
  <cellStyles count="5">
    <cellStyle name="Normal" xfId="0" builtinId="0"/>
    <cellStyle name="Normal_Sheet1" xfId="1" xr:uid="{00000000-0005-0000-0000-000001000000}"/>
    <cellStyle name="常规 10" xfId="2" xr:uid="{00000000-0005-0000-0000-000002000000}"/>
    <cellStyle name="常规 114" xfId="3" xr:uid="{00000000-0005-0000-0000-000003000000}"/>
    <cellStyle name="常规 99" xfId="4" xr:uid="{00000000-0005-0000-0000-000004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opLeftCell="A4" workbookViewId="0">
      <selection sqref="A1:I1"/>
    </sheetView>
  </sheetViews>
  <sheetFormatPr defaultRowHeight="23.25"/>
  <cols>
    <col min="1" max="1" width="6" customWidth="1"/>
    <col min="2" max="2" width="14.125" customWidth="1"/>
    <col min="3" max="3" width="4" customWidth="1"/>
    <col min="4" max="4" width="13.75" customWidth="1"/>
    <col min="5" max="5" width="14.75" customWidth="1"/>
    <col min="6" max="6" width="23" style="1" customWidth="1"/>
    <col min="7" max="8" width="17" style="1" customWidth="1"/>
    <col min="9" max="9" width="15" customWidth="1"/>
    <col min="11" max="11" width="15.125" customWidth="1"/>
  </cols>
  <sheetData>
    <row r="1" spans="1:11" ht="160.15" customHeight="1" thickBot="1">
      <c r="A1" s="95" t="s">
        <v>0</v>
      </c>
      <c r="B1" s="96"/>
      <c r="C1" s="96"/>
      <c r="D1" s="96"/>
      <c r="E1" s="96"/>
      <c r="F1" s="96"/>
      <c r="G1" s="96"/>
      <c r="H1" s="96"/>
      <c r="I1" s="96"/>
    </row>
    <row r="2" spans="1:11" ht="70.150000000000006" customHeight="1" thickTop="1" thickBo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9" t="s">
        <v>9</v>
      </c>
    </row>
    <row r="3" spans="1:11" ht="60" customHeight="1" thickTop="1">
      <c r="A3" s="10">
        <v>1</v>
      </c>
      <c r="B3" s="11" t="s">
        <v>10</v>
      </c>
      <c r="C3" s="11" t="s">
        <v>11</v>
      </c>
      <c r="D3" s="11" t="s">
        <v>12</v>
      </c>
      <c r="E3" s="11" t="s">
        <v>115</v>
      </c>
      <c r="F3" s="12" t="s">
        <v>13</v>
      </c>
      <c r="G3" s="13" t="s">
        <v>121</v>
      </c>
      <c r="H3" s="14" t="s">
        <v>122</v>
      </c>
      <c r="I3" s="15"/>
    </row>
    <row r="4" spans="1:11" ht="60" customHeight="1">
      <c r="A4" s="16">
        <v>2</v>
      </c>
      <c r="B4" s="2" t="s">
        <v>14</v>
      </c>
      <c r="C4" s="2" t="s">
        <v>11</v>
      </c>
      <c r="D4" s="2" t="s">
        <v>15</v>
      </c>
      <c r="E4" s="2" t="s">
        <v>115</v>
      </c>
      <c r="F4" s="3" t="s">
        <v>16</v>
      </c>
      <c r="G4" s="17" t="s">
        <v>123</v>
      </c>
      <c r="H4" s="18" t="s">
        <v>124</v>
      </c>
      <c r="I4" s="19"/>
    </row>
    <row r="5" spans="1:11" ht="60" customHeight="1">
      <c r="A5" s="16">
        <v>3</v>
      </c>
      <c r="B5" s="27" t="s">
        <v>191</v>
      </c>
      <c r="C5" s="2" t="s">
        <v>20</v>
      </c>
      <c r="D5" s="35">
        <v>28343</v>
      </c>
      <c r="E5" s="28" t="s">
        <v>192</v>
      </c>
      <c r="F5" s="29" t="s">
        <v>193</v>
      </c>
      <c r="G5" s="30" t="s">
        <v>194</v>
      </c>
      <c r="H5" s="31" t="s">
        <v>195</v>
      </c>
      <c r="I5" s="19"/>
      <c r="K5" s="37"/>
    </row>
    <row r="6" spans="1:11" ht="60" customHeight="1">
      <c r="A6" s="16">
        <v>4</v>
      </c>
      <c r="B6" s="2" t="s">
        <v>125</v>
      </c>
      <c r="C6" s="2" t="s">
        <v>11</v>
      </c>
      <c r="D6" s="2" t="s">
        <v>17</v>
      </c>
      <c r="E6" s="2" t="s">
        <v>115</v>
      </c>
      <c r="F6" s="3" t="s">
        <v>18</v>
      </c>
      <c r="G6" s="17" t="s">
        <v>127</v>
      </c>
      <c r="H6" s="18" t="s">
        <v>126</v>
      </c>
      <c r="I6" s="19"/>
    </row>
    <row r="7" spans="1:11" ht="60" customHeight="1">
      <c r="A7" s="16">
        <v>5</v>
      </c>
      <c r="B7" s="2" t="s">
        <v>19</v>
      </c>
      <c r="C7" s="2" t="s">
        <v>20</v>
      </c>
      <c r="D7" s="2" t="s">
        <v>21</v>
      </c>
      <c r="E7" s="2" t="s">
        <v>115</v>
      </c>
      <c r="F7" s="3" t="s">
        <v>22</v>
      </c>
      <c r="G7" s="17" t="s">
        <v>128</v>
      </c>
      <c r="H7" s="18" t="s">
        <v>129</v>
      </c>
      <c r="I7" s="19"/>
    </row>
    <row r="8" spans="1:11" ht="60" customHeight="1">
      <c r="A8" s="16">
        <v>6</v>
      </c>
      <c r="B8" s="2" t="s">
        <v>23</v>
      </c>
      <c r="C8" s="2" t="s">
        <v>11</v>
      </c>
      <c r="D8" s="2" t="s">
        <v>24</v>
      </c>
      <c r="E8" s="2" t="s">
        <v>115</v>
      </c>
      <c r="F8" s="3">
        <v>36</v>
      </c>
      <c r="G8" s="17" t="s">
        <v>130</v>
      </c>
      <c r="H8" s="18" t="s">
        <v>131</v>
      </c>
      <c r="I8" s="19"/>
    </row>
    <row r="9" spans="1:11" ht="60" customHeight="1">
      <c r="A9" s="16">
        <v>7</v>
      </c>
      <c r="B9" s="2" t="s">
        <v>25</v>
      </c>
      <c r="C9" s="2" t="s">
        <v>20</v>
      </c>
      <c r="D9" s="2" t="s">
        <v>26</v>
      </c>
      <c r="E9" s="2" t="s">
        <v>115</v>
      </c>
      <c r="F9" s="3" t="s">
        <v>27</v>
      </c>
      <c r="G9" s="17" t="s">
        <v>132</v>
      </c>
      <c r="H9" s="18" t="s">
        <v>133</v>
      </c>
      <c r="I9" s="19"/>
    </row>
    <row r="10" spans="1:11" ht="60" customHeight="1">
      <c r="A10" s="16">
        <v>8</v>
      </c>
      <c r="B10" s="2" t="s">
        <v>28</v>
      </c>
      <c r="C10" s="2" t="s">
        <v>20</v>
      </c>
      <c r="D10" s="2" t="s">
        <v>29</v>
      </c>
      <c r="E10" s="2" t="s">
        <v>115</v>
      </c>
      <c r="F10" s="3" t="s">
        <v>30</v>
      </c>
      <c r="G10" s="17" t="s">
        <v>134</v>
      </c>
      <c r="H10" s="18" t="s">
        <v>135</v>
      </c>
      <c r="I10" s="19"/>
    </row>
    <row r="11" spans="1:11" ht="60" customHeight="1">
      <c r="A11" s="16">
        <v>9</v>
      </c>
      <c r="B11" s="2" t="s">
        <v>31</v>
      </c>
      <c r="C11" s="2" t="s">
        <v>11</v>
      </c>
      <c r="D11" s="2" t="s">
        <v>32</v>
      </c>
      <c r="E11" s="2" t="s">
        <v>116</v>
      </c>
      <c r="F11" s="3" t="s">
        <v>33</v>
      </c>
      <c r="G11" s="20" t="s">
        <v>136</v>
      </c>
      <c r="H11" s="21" t="s">
        <v>137</v>
      </c>
      <c r="I11" s="19"/>
    </row>
    <row r="12" spans="1:11" ht="60" customHeight="1">
      <c r="A12" s="16">
        <v>10</v>
      </c>
      <c r="B12" s="2" t="s">
        <v>34</v>
      </c>
      <c r="C12" s="2" t="s">
        <v>11</v>
      </c>
      <c r="D12" s="2" t="s">
        <v>35</v>
      </c>
      <c r="E12" s="2" t="s">
        <v>116</v>
      </c>
      <c r="F12" s="3" t="s">
        <v>36</v>
      </c>
      <c r="G12" s="20" t="s">
        <v>138</v>
      </c>
      <c r="H12" s="21" t="s">
        <v>139</v>
      </c>
      <c r="I12" s="19"/>
    </row>
    <row r="13" spans="1:11" ht="60" customHeight="1">
      <c r="A13" s="16">
        <v>11</v>
      </c>
      <c r="B13" s="2" t="s">
        <v>37</v>
      </c>
      <c r="C13" s="2" t="s">
        <v>11</v>
      </c>
      <c r="D13" s="2" t="s">
        <v>38</v>
      </c>
      <c r="E13" s="2" t="s">
        <v>116</v>
      </c>
      <c r="F13" s="3" t="s">
        <v>39</v>
      </c>
      <c r="G13" s="20" t="s">
        <v>140</v>
      </c>
      <c r="H13" s="21" t="s">
        <v>141</v>
      </c>
      <c r="I13" s="19"/>
    </row>
    <row r="14" spans="1:11" ht="60" customHeight="1">
      <c r="A14" s="16">
        <v>12</v>
      </c>
      <c r="B14" s="2" t="s">
        <v>40</v>
      </c>
      <c r="C14" s="2" t="s">
        <v>20</v>
      </c>
      <c r="D14" s="2" t="s">
        <v>41</v>
      </c>
      <c r="E14" s="2" t="s">
        <v>116</v>
      </c>
      <c r="F14" s="3" t="s">
        <v>42</v>
      </c>
      <c r="G14" s="20" t="s">
        <v>142</v>
      </c>
      <c r="H14" s="21" t="s">
        <v>143</v>
      </c>
      <c r="I14" s="19"/>
    </row>
    <row r="15" spans="1:11" ht="60" customHeight="1">
      <c r="A15" s="16">
        <v>13</v>
      </c>
      <c r="B15" s="2" t="s">
        <v>43</v>
      </c>
      <c r="C15" s="2" t="s">
        <v>11</v>
      </c>
      <c r="D15" s="2" t="s">
        <v>44</v>
      </c>
      <c r="E15" s="2" t="s">
        <v>117</v>
      </c>
      <c r="F15" s="3" t="s">
        <v>45</v>
      </c>
      <c r="G15" s="32" t="s">
        <v>196</v>
      </c>
      <c r="H15" s="33" t="s">
        <v>197</v>
      </c>
      <c r="I15" s="19"/>
    </row>
    <row r="16" spans="1:11" ht="60" customHeight="1">
      <c r="A16" s="16">
        <v>14</v>
      </c>
      <c r="B16" s="34" t="s">
        <v>198</v>
      </c>
      <c r="C16" s="2" t="s">
        <v>20</v>
      </c>
      <c r="D16" s="35">
        <v>30962</v>
      </c>
      <c r="E16" s="28" t="s">
        <v>199</v>
      </c>
      <c r="F16" s="29" t="s">
        <v>200</v>
      </c>
      <c r="G16" s="32" t="s">
        <v>201</v>
      </c>
      <c r="H16" s="33" t="s">
        <v>202</v>
      </c>
      <c r="I16" s="19"/>
      <c r="K16" s="37"/>
    </row>
    <row r="17" spans="1:11" ht="60" customHeight="1">
      <c r="A17" s="16">
        <v>15</v>
      </c>
      <c r="B17" s="2" t="s">
        <v>46</v>
      </c>
      <c r="C17" s="2" t="s">
        <v>11</v>
      </c>
      <c r="D17" s="2" t="s">
        <v>47</v>
      </c>
      <c r="E17" s="2" t="s">
        <v>117</v>
      </c>
      <c r="F17" s="3" t="s">
        <v>48</v>
      </c>
      <c r="G17" s="20" t="s">
        <v>144</v>
      </c>
      <c r="H17" s="22" t="s">
        <v>145</v>
      </c>
      <c r="I17" s="19"/>
    </row>
    <row r="18" spans="1:11" ht="60" customHeight="1">
      <c r="A18" s="16">
        <v>16</v>
      </c>
      <c r="B18" s="2" t="s">
        <v>49</v>
      </c>
      <c r="C18" s="2" t="s">
        <v>11</v>
      </c>
      <c r="D18" s="2" t="s">
        <v>50</v>
      </c>
      <c r="E18" s="2" t="s">
        <v>117</v>
      </c>
      <c r="F18" s="3" t="s">
        <v>51</v>
      </c>
      <c r="G18" s="20" t="s">
        <v>146</v>
      </c>
      <c r="H18" s="22" t="s">
        <v>147</v>
      </c>
      <c r="I18" s="19"/>
    </row>
    <row r="19" spans="1:11" ht="60" customHeight="1">
      <c r="A19" s="16">
        <v>17</v>
      </c>
      <c r="B19" s="2" t="s">
        <v>52</v>
      </c>
      <c r="C19" s="2" t="s">
        <v>20</v>
      </c>
      <c r="D19" s="2" t="s">
        <v>53</v>
      </c>
      <c r="E19" s="2" t="s">
        <v>117</v>
      </c>
      <c r="F19" s="3" t="s">
        <v>54</v>
      </c>
      <c r="G19" s="20" t="s">
        <v>148</v>
      </c>
      <c r="H19" s="22" t="s">
        <v>149</v>
      </c>
      <c r="I19" s="19"/>
    </row>
    <row r="20" spans="1:11" ht="60" customHeight="1">
      <c r="A20" s="16">
        <v>18</v>
      </c>
      <c r="B20" s="2" t="s">
        <v>55</v>
      </c>
      <c r="C20" s="2" t="s">
        <v>20</v>
      </c>
      <c r="D20" s="2" t="s">
        <v>56</v>
      </c>
      <c r="E20" s="2" t="s">
        <v>117</v>
      </c>
      <c r="F20" s="3" t="s">
        <v>57</v>
      </c>
      <c r="G20" s="20" t="s">
        <v>150</v>
      </c>
      <c r="H20" s="22" t="s">
        <v>151</v>
      </c>
      <c r="I20" s="19"/>
    </row>
    <row r="21" spans="1:11" ht="60" customHeight="1">
      <c r="A21" s="16">
        <v>19</v>
      </c>
      <c r="B21" s="2" t="s">
        <v>58</v>
      </c>
      <c r="C21" s="2" t="s">
        <v>11</v>
      </c>
      <c r="D21" s="2" t="s">
        <v>59</v>
      </c>
      <c r="E21" s="2" t="s">
        <v>118</v>
      </c>
      <c r="F21" s="3" t="s">
        <v>60</v>
      </c>
      <c r="G21" s="20" t="s">
        <v>154</v>
      </c>
      <c r="H21" s="22" t="s">
        <v>155</v>
      </c>
      <c r="I21" s="19"/>
    </row>
    <row r="22" spans="1:11" ht="60" customHeight="1">
      <c r="A22" s="16">
        <v>20</v>
      </c>
      <c r="B22" s="2" t="s">
        <v>61</v>
      </c>
      <c r="C22" s="2" t="s">
        <v>11</v>
      </c>
      <c r="D22" s="2" t="s">
        <v>62</v>
      </c>
      <c r="E22" s="2" t="s">
        <v>118</v>
      </c>
      <c r="F22" s="3" t="s">
        <v>63</v>
      </c>
      <c r="G22" s="20" t="s">
        <v>152</v>
      </c>
      <c r="H22" s="22" t="s">
        <v>153</v>
      </c>
      <c r="I22" s="19"/>
    </row>
    <row r="23" spans="1:11" ht="60" customHeight="1">
      <c r="A23" s="16">
        <v>21</v>
      </c>
      <c r="B23" s="2" t="s">
        <v>64</v>
      </c>
      <c r="C23" s="2" t="s">
        <v>11</v>
      </c>
      <c r="D23" s="2" t="s">
        <v>65</v>
      </c>
      <c r="E23" s="2" t="s">
        <v>118</v>
      </c>
      <c r="F23" s="3" t="s">
        <v>66</v>
      </c>
      <c r="G23" s="20" t="s">
        <v>156</v>
      </c>
      <c r="H23" s="22" t="s">
        <v>157</v>
      </c>
      <c r="I23" s="19"/>
    </row>
    <row r="24" spans="1:11" ht="60" customHeight="1">
      <c r="A24" s="16">
        <v>22</v>
      </c>
      <c r="B24" s="2" t="s">
        <v>67</v>
      </c>
      <c r="C24" s="2" t="s">
        <v>11</v>
      </c>
      <c r="D24" s="2" t="s">
        <v>68</v>
      </c>
      <c r="E24" s="2" t="s">
        <v>118</v>
      </c>
      <c r="F24" s="3" t="s">
        <v>69</v>
      </c>
      <c r="G24" s="20" t="s">
        <v>158</v>
      </c>
      <c r="H24" s="22" t="s">
        <v>159</v>
      </c>
      <c r="I24" s="19"/>
    </row>
    <row r="25" spans="1:11" ht="60" customHeight="1">
      <c r="A25" s="16">
        <v>23</v>
      </c>
      <c r="B25" s="2" t="s">
        <v>70</v>
      </c>
      <c r="C25" s="2" t="s">
        <v>11</v>
      </c>
      <c r="D25" s="2" t="s">
        <v>71</v>
      </c>
      <c r="E25" s="2" t="s">
        <v>118</v>
      </c>
      <c r="F25" s="3" t="s">
        <v>72</v>
      </c>
      <c r="G25" s="20" t="s">
        <v>160</v>
      </c>
      <c r="H25" s="22" t="s">
        <v>161</v>
      </c>
      <c r="I25" s="19"/>
    </row>
    <row r="26" spans="1:11" ht="60" customHeight="1">
      <c r="A26" s="16">
        <v>24</v>
      </c>
      <c r="B26" s="2" t="s">
        <v>73</v>
      </c>
      <c r="C26" s="2" t="s">
        <v>20</v>
      </c>
      <c r="D26" s="2" t="s">
        <v>74</v>
      </c>
      <c r="E26" s="2" t="s">
        <v>118</v>
      </c>
      <c r="F26" s="3" t="s">
        <v>75</v>
      </c>
      <c r="G26" s="20" t="s">
        <v>162</v>
      </c>
      <c r="H26" s="22" t="s">
        <v>163</v>
      </c>
      <c r="I26" s="19"/>
    </row>
    <row r="27" spans="1:11" ht="60" customHeight="1">
      <c r="A27" s="16">
        <v>25</v>
      </c>
      <c r="B27" s="2" t="s">
        <v>76</v>
      </c>
      <c r="C27" s="2" t="s">
        <v>11</v>
      </c>
      <c r="D27" s="2" t="s">
        <v>77</v>
      </c>
      <c r="E27" s="2" t="s">
        <v>118</v>
      </c>
      <c r="F27" s="3" t="s">
        <v>78</v>
      </c>
      <c r="G27" s="20" t="s">
        <v>164</v>
      </c>
      <c r="H27" s="22" t="s">
        <v>165</v>
      </c>
      <c r="I27" s="19"/>
    </row>
    <row r="28" spans="1:11" ht="60" customHeight="1">
      <c r="A28" s="16">
        <v>26</v>
      </c>
      <c r="B28" s="2" t="s">
        <v>79</v>
      </c>
      <c r="C28" s="2" t="s">
        <v>20</v>
      </c>
      <c r="D28" s="2" t="s">
        <v>80</v>
      </c>
      <c r="E28" s="2" t="s">
        <v>118</v>
      </c>
      <c r="F28" s="3" t="s">
        <v>81</v>
      </c>
      <c r="G28" s="20" t="s">
        <v>166</v>
      </c>
      <c r="H28" s="22" t="s">
        <v>167</v>
      </c>
      <c r="I28" s="19"/>
    </row>
    <row r="29" spans="1:11" ht="60" customHeight="1">
      <c r="A29" s="16">
        <v>27</v>
      </c>
      <c r="B29" s="2" t="s">
        <v>82</v>
      </c>
      <c r="C29" s="2" t="s">
        <v>20</v>
      </c>
      <c r="D29" s="35">
        <v>28590</v>
      </c>
      <c r="E29" s="2" t="s">
        <v>119</v>
      </c>
      <c r="F29" s="3" t="s">
        <v>83</v>
      </c>
      <c r="G29" s="20" t="s">
        <v>168</v>
      </c>
      <c r="H29" s="22" t="s">
        <v>169</v>
      </c>
      <c r="I29" s="19"/>
      <c r="K29" s="36"/>
    </row>
    <row r="30" spans="1:11" ht="60" customHeight="1">
      <c r="A30" s="16">
        <v>28</v>
      </c>
      <c r="B30" s="2" t="s">
        <v>84</v>
      </c>
      <c r="C30" s="2" t="s">
        <v>11</v>
      </c>
      <c r="D30" s="2" t="s">
        <v>85</v>
      </c>
      <c r="E30" s="2" t="s">
        <v>119</v>
      </c>
      <c r="F30" s="3" t="s">
        <v>86</v>
      </c>
      <c r="G30" s="21" t="s">
        <v>170</v>
      </c>
      <c r="H30" s="22" t="s">
        <v>171</v>
      </c>
      <c r="I30" s="19"/>
    </row>
    <row r="31" spans="1:11" ht="60" customHeight="1">
      <c r="A31" s="16">
        <v>29</v>
      </c>
      <c r="B31" s="2" t="s">
        <v>87</v>
      </c>
      <c r="C31" s="2" t="s">
        <v>11</v>
      </c>
      <c r="D31" s="2" t="s">
        <v>88</v>
      </c>
      <c r="E31" s="2" t="s">
        <v>119</v>
      </c>
      <c r="F31" s="3" t="s">
        <v>89</v>
      </c>
      <c r="G31" s="20" t="s">
        <v>172</v>
      </c>
      <c r="H31" s="22" t="s">
        <v>173</v>
      </c>
      <c r="I31" s="19"/>
    </row>
    <row r="32" spans="1:11" ht="60" customHeight="1">
      <c r="A32" s="16">
        <v>30</v>
      </c>
      <c r="B32" s="2" t="s">
        <v>90</v>
      </c>
      <c r="C32" s="2" t="s">
        <v>20</v>
      </c>
      <c r="D32" s="2" t="s">
        <v>91</v>
      </c>
      <c r="E32" s="2" t="s">
        <v>119</v>
      </c>
      <c r="F32" s="3" t="s">
        <v>92</v>
      </c>
      <c r="G32" s="20" t="s">
        <v>174</v>
      </c>
      <c r="H32" s="22" t="s">
        <v>175</v>
      </c>
      <c r="I32" s="19"/>
    </row>
    <row r="33" spans="1:9" ht="60" customHeight="1">
      <c r="A33" s="16">
        <v>31</v>
      </c>
      <c r="B33" s="2" t="s">
        <v>93</v>
      </c>
      <c r="C33" s="2" t="s">
        <v>11</v>
      </c>
      <c r="D33" s="2" t="s">
        <v>94</v>
      </c>
      <c r="E33" s="2" t="s">
        <v>119</v>
      </c>
      <c r="F33" s="3">
        <v>88</v>
      </c>
      <c r="G33" s="22">
        <v>0</v>
      </c>
      <c r="H33" s="22" t="s">
        <v>176</v>
      </c>
      <c r="I33" s="19"/>
    </row>
    <row r="34" spans="1:9" ht="60" customHeight="1">
      <c r="A34" s="16">
        <v>32</v>
      </c>
      <c r="B34" s="2" t="s">
        <v>95</v>
      </c>
      <c r="C34" s="2" t="s">
        <v>20</v>
      </c>
      <c r="D34" s="2" t="s">
        <v>96</v>
      </c>
      <c r="E34" s="2" t="s">
        <v>119</v>
      </c>
      <c r="F34" s="3" t="s">
        <v>97</v>
      </c>
      <c r="G34" s="20" t="s">
        <v>177</v>
      </c>
      <c r="H34" s="22" t="s">
        <v>178</v>
      </c>
      <c r="I34" s="19"/>
    </row>
    <row r="35" spans="1:9" ht="60" customHeight="1">
      <c r="A35" s="16">
        <v>33</v>
      </c>
      <c r="B35" s="2" t="s">
        <v>98</v>
      </c>
      <c r="C35" s="2" t="s">
        <v>11</v>
      </c>
      <c r="D35" s="2" t="s">
        <v>99</v>
      </c>
      <c r="E35" s="2" t="s">
        <v>119</v>
      </c>
      <c r="F35" s="3" t="s">
        <v>100</v>
      </c>
      <c r="G35" s="20" t="s">
        <v>179</v>
      </c>
      <c r="H35" s="21" t="s">
        <v>180</v>
      </c>
      <c r="I35" s="19"/>
    </row>
    <row r="36" spans="1:9" ht="60" customHeight="1">
      <c r="A36" s="16">
        <v>34</v>
      </c>
      <c r="B36" s="2" t="s">
        <v>101</v>
      </c>
      <c r="C36" s="2" t="s">
        <v>11</v>
      </c>
      <c r="D36" s="2" t="s">
        <v>94</v>
      </c>
      <c r="E36" s="2" t="s">
        <v>119</v>
      </c>
      <c r="F36" s="3">
        <v>91</v>
      </c>
      <c r="G36" s="20" t="s">
        <v>181</v>
      </c>
      <c r="H36" s="22" t="s">
        <v>203</v>
      </c>
      <c r="I36" s="19"/>
    </row>
    <row r="37" spans="1:9" ht="60" customHeight="1">
      <c r="A37" s="16">
        <v>35</v>
      </c>
      <c r="B37" s="2" t="s">
        <v>102</v>
      </c>
      <c r="C37" s="2" t="s">
        <v>11</v>
      </c>
      <c r="D37" s="2" t="s">
        <v>103</v>
      </c>
      <c r="E37" s="2" t="s">
        <v>119</v>
      </c>
      <c r="F37" s="3">
        <v>93</v>
      </c>
      <c r="G37" s="20" t="s">
        <v>182</v>
      </c>
      <c r="H37" s="22" t="s">
        <v>183</v>
      </c>
      <c r="I37" s="19"/>
    </row>
    <row r="38" spans="1:9" ht="60" customHeight="1">
      <c r="A38" s="16">
        <v>36</v>
      </c>
      <c r="B38" s="2" t="s">
        <v>104</v>
      </c>
      <c r="C38" s="2" t="s">
        <v>11</v>
      </c>
      <c r="D38" s="2" t="s">
        <v>41</v>
      </c>
      <c r="E38" s="2" t="s">
        <v>119</v>
      </c>
      <c r="F38" s="3">
        <v>94</v>
      </c>
      <c r="G38" s="20" t="s">
        <v>184</v>
      </c>
      <c r="H38" s="21" t="s">
        <v>185</v>
      </c>
      <c r="I38" s="19"/>
    </row>
    <row r="39" spans="1:9" ht="60" customHeight="1">
      <c r="A39" s="16">
        <v>37</v>
      </c>
      <c r="B39" s="2" t="s">
        <v>105</v>
      </c>
      <c r="C39" s="2" t="s">
        <v>11</v>
      </c>
      <c r="D39" s="2" t="s">
        <v>106</v>
      </c>
      <c r="E39" s="2" t="s">
        <v>120</v>
      </c>
      <c r="F39" s="3" t="s">
        <v>107</v>
      </c>
      <c r="G39" s="20" t="s">
        <v>186</v>
      </c>
      <c r="H39" s="22" t="s">
        <v>187</v>
      </c>
      <c r="I39" s="19"/>
    </row>
    <row r="40" spans="1:9" ht="60" customHeight="1">
      <c r="A40" s="16">
        <v>38</v>
      </c>
      <c r="B40" s="2" t="s">
        <v>108</v>
      </c>
      <c r="C40" s="2" t="s">
        <v>11</v>
      </c>
      <c r="D40" s="2" t="s">
        <v>109</v>
      </c>
      <c r="E40" s="2" t="s">
        <v>120</v>
      </c>
      <c r="F40" s="3">
        <v>100</v>
      </c>
      <c r="G40" s="22">
        <v>0</v>
      </c>
      <c r="H40" s="22" t="s">
        <v>188</v>
      </c>
      <c r="I40" s="19"/>
    </row>
    <row r="41" spans="1:9" ht="60" customHeight="1" thickBot="1">
      <c r="A41" s="23">
        <v>39</v>
      </c>
      <c r="B41" s="4" t="s">
        <v>110</v>
      </c>
      <c r="C41" s="4" t="s">
        <v>20</v>
      </c>
      <c r="D41" s="4" t="s">
        <v>111</v>
      </c>
      <c r="E41" s="4" t="s">
        <v>120</v>
      </c>
      <c r="F41" s="5" t="s">
        <v>112</v>
      </c>
      <c r="G41" s="24" t="s">
        <v>189</v>
      </c>
      <c r="H41" s="25" t="s">
        <v>190</v>
      </c>
      <c r="I41" s="26"/>
    </row>
    <row r="42" spans="1:9" ht="24" thickTop="1">
      <c r="A42" s="97"/>
      <c r="B42" s="97"/>
      <c r="C42" s="97"/>
      <c r="D42" s="97"/>
      <c r="E42" s="97"/>
      <c r="F42" s="98"/>
      <c r="G42" s="98"/>
      <c r="H42" s="98"/>
      <c r="I42" s="97"/>
    </row>
    <row r="43" spans="1:9">
      <c r="A43" s="97"/>
      <c r="B43" s="97"/>
      <c r="C43" s="97"/>
      <c r="D43" s="97"/>
      <c r="E43" s="97"/>
      <c r="F43" s="98"/>
      <c r="G43" s="98"/>
      <c r="H43" s="98"/>
      <c r="I43" s="97"/>
    </row>
    <row r="44" spans="1:9" ht="40.15" customHeight="1">
      <c r="A44" s="99" t="s">
        <v>114</v>
      </c>
      <c r="B44" s="97"/>
      <c r="C44" s="97"/>
      <c r="D44" s="97"/>
      <c r="E44" s="97"/>
      <c r="F44" s="98"/>
      <c r="G44" s="100" t="s">
        <v>113</v>
      </c>
      <c r="H44" s="98"/>
      <c r="I44" s="97"/>
    </row>
    <row r="45" spans="1:9">
      <c r="A45" s="97"/>
      <c r="B45" s="97"/>
      <c r="C45" s="97"/>
      <c r="D45" s="97"/>
      <c r="E45" s="97"/>
      <c r="F45" s="98"/>
      <c r="G45" s="98"/>
      <c r="H45" s="98"/>
      <c r="I45" s="97"/>
    </row>
    <row r="46" spans="1:9">
      <c r="A46" s="97"/>
      <c r="B46" s="97"/>
      <c r="C46" s="97"/>
      <c r="D46" s="97"/>
      <c r="E46" s="97"/>
      <c r="F46" s="98"/>
      <c r="G46" s="98"/>
      <c r="H46" s="98"/>
      <c r="I46" s="97"/>
    </row>
    <row r="47" spans="1:9">
      <c r="A47" s="97"/>
      <c r="B47" s="97"/>
      <c r="C47" s="97"/>
      <c r="D47" s="97"/>
      <c r="E47" s="97"/>
      <c r="F47" s="98"/>
      <c r="G47" s="98"/>
      <c r="H47" s="98"/>
      <c r="I47" s="97"/>
    </row>
    <row r="48" spans="1:9">
      <c r="A48" s="97"/>
      <c r="B48" s="97"/>
      <c r="C48" s="97"/>
      <c r="D48" s="97"/>
      <c r="E48" s="97"/>
      <c r="F48" s="98"/>
      <c r="G48" s="98"/>
      <c r="H48" s="98"/>
      <c r="I48" s="97"/>
    </row>
    <row r="49" spans="1:9" ht="30" customHeight="1">
      <c r="A49" s="97"/>
      <c r="B49" s="97"/>
      <c r="C49" s="97"/>
      <c r="D49" s="97"/>
      <c r="E49" s="97"/>
      <c r="F49" s="98"/>
      <c r="G49" s="98"/>
      <c r="H49" s="98"/>
      <c r="I49" s="97"/>
    </row>
    <row r="52" spans="1:9">
      <c r="H52" s="98" t="s">
        <v>204</v>
      </c>
      <c r="I52" s="98"/>
    </row>
  </sheetData>
  <sheetProtection formatCells="0" formatColumns="0" formatRows="0" insertColumns="0" insertRows="0" insertHyperlinks="0" deleteColumns="0" deleteRows="0" sort="0" autoFilter="0" pivotTables="0"/>
  <mergeCells count="5">
    <mergeCell ref="A1:I1"/>
    <mergeCell ref="A42:I43"/>
    <mergeCell ref="A44:F49"/>
    <mergeCell ref="G44:I49"/>
    <mergeCell ref="H52:I52"/>
  </mergeCells>
  <phoneticPr fontId="5" type="noConversion"/>
  <printOptions horizontalCentered="1"/>
  <pageMargins left="0.31496062992125984" right="0.19685039370078741" top="0.19685039370078741" bottom="0.39370078740157483" header="0.19685039370078741" footer="0.19685039370078741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52"/>
  <sheetViews>
    <sheetView topLeftCell="F1" zoomScale="51" workbookViewId="0">
      <selection activeCell="AU2" sqref="AU2"/>
    </sheetView>
  </sheetViews>
  <sheetFormatPr defaultColWidth="9" defaultRowHeight="23.25"/>
  <cols>
    <col min="1" max="1" width="6" style="38" customWidth="1"/>
    <col min="2" max="2" width="14.125" style="38" customWidth="1"/>
    <col min="3" max="3" width="4" style="38" customWidth="1"/>
    <col min="4" max="4" width="13.75" style="38" customWidth="1"/>
    <col min="5" max="5" width="14.75" style="38" customWidth="1"/>
    <col min="6" max="6" width="23" style="39" customWidth="1"/>
    <col min="7" max="8" width="17" style="39" customWidth="1"/>
    <col min="9" max="9" width="15" style="38" customWidth="1"/>
    <col min="10" max="10" width="11.25" style="74" customWidth="1"/>
    <col min="11" max="11" width="9.25" style="74" customWidth="1"/>
    <col min="12" max="12" width="10.125" style="74" customWidth="1"/>
    <col min="13" max="13" width="10.75" style="75" customWidth="1"/>
    <col min="14" max="17" width="8" style="74" customWidth="1"/>
    <col min="18" max="19" width="12.25" style="74" customWidth="1"/>
    <col min="20" max="20" width="9.5" style="74" customWidth="1"/>
    <col min="21" max="21" width="12.125" style="74" customWidth="1"/>
    <col min="22" max="22" width="12.75" style="75" customWidth="1"/>
    <col min="23" max="24" width="8" style="74" customWidth="1"/>
    <col min="25" max="25" width="10.75" style="74" customWidth="1"/>
    <col min="26" max="26" width="9.25" style="74" customWidth="1"/>
    <col min="27" max="27" width="8.75" style="74" customWidth="1"/>
    <col min="28" max="28" width="8.75" style="76" customWidth="1"/>
    <col min="29" max="29" width="7.75" style="74" hidden="1" customWidth="1"/>
    <col min="30" max="30" width="15.25" style="74" hidden="1" customWidth="1"/>
    <col min="31" max="31" width="7.75" style="74" hidden="1" customWidth="1"/>
    <col min="32" max="32" width="11.25" style="74" hidden="1" customWidth="1"/>
    <col min="33" max="33" width="15.25" style="74" hidden="1" customWidth="1"/>
    <col min="34" max="34" width="11.5" style="74" hidden="1" customWidth="1"/>
    <col min="35" max="35" width="12.125" style="74" hidden="1" customWidth="1"/>
    <col min="36" max="36" width="12.625" style="74" hidden="1" customWidth="1"/>
    <col min="37" max="37" width="11.5" style="74" hidden="1" customWidth="1"/>
    <col min="38" max="38" width="12.125" style="74" hidden="1" customWidth="1"/>
    <col min="39" max="39" width="12.625" style="74" hidden="1" customWidth="1"/>
    <col min="40" max="40" width="11.5" style="74" hidden="1" customWidth="1"/>
    <col min="41" max="41" width="12.125" style="74" hidden="1" customWidth="1"/>
    <col min="42" max="42" width="12.625" style="74" hidden="1" customWidth="1"/>
    <col min="43" max="43" width="7.75" style="74" hidden="1" customWidth="1"/>
    <col min="44" max="44" width="9" style="74"/>
    <col min="45" max="45" width="9.5" style="74" customWidth="1"/>
    <col min="46" max="51" width="9" style="74"/>
    <col min="52" max="52" width="9.75" style="74" customWidth="1"/>
    <col min="53" max="53" width="10.25" style="74" customWidth="1"/>
    <col min="54" max="54" width="8.75" style="74" bestFit="1" customWidth="1"/>
    <col min="55" max="55" width="35.5" style="74" customWidth="1"/>
    <col min="56" max="16384" width="9" style="38"/>
  </cols>
  <sheetData>
    <row r="1" spans="1:55" ht="160.15" customHeight="1" thickTop="1" thickBot="1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101" t="s">
        <v>205</v>
      </c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40"/>
      <c r="AC1" s="41" t="s">
        <v>3</v>
      </c>
      <c r="AD1" s="41" t="s">
        <v>206</v>
      </c>
      <c r="AE1" s="42" t="s">
        <v>3</v>
      </c>
      <c r="AF1" s="42" t="s">
        <v>207</v>
      </c>
      <c r="AG1" s="42" t="s">
        <v>206</v>
      </c>
      <c r="AH1" s="43" t="s">
        <v>208</v>
      </c>
      <c r="AI1" s="43" t="s">
        <v>209</v>
      </c>
      <c r="AJ1" s="43" t="s">
        <v>210</v>
      </c>
      <c r="AK1" s="44" t="s">
        <v>208</v>
      </c>
      <c r="AL1" s="44" t="s">
        <v>209</v>
      </c>
      <c r="AM1" s="44" t="s">
        <v>210</v>
      </c>
      <c r="AN1" s="45" t="s">
        <v>208</v>
      </c>
      <c r="AO1" s="45" t="s">
        <v>209</v>
      </c>
      <c r="AP1" s="45" t="s">
        <v>210</v>
      </c>
      <c r="AQ1" s="46"/>
      <c r="AR1" s="47" t="s">
        <v>211</v>
      </c>
      <c r="AS1" s="47" t="s">
        <v>212</v>
      </c>
      <c r="AT1" s="47" t="s">
        <v>213</v>
      </c>
      <c r="AU1" s="47" t="s">
        <v>214</v>
      </c>
      <c r="AV1" s="47" t="s">
        <v>215</v>
      </c>
      <c r="AW1" s="47" t="s">
        <v>216</v>
      </c>
      <c r="AX1" s="47" t="s">
        <v>208</v>
      </c>
      <c r="AY1" s="47" t="s">
        <v>217</v>
      </c>
      <c r="AZ1" s="47" t="s">
        <v>218</v>
      </c>
      <c r="BA1" s="47" t="s">
        <v>219</v>
      </c>
      <c r="BB1" s="48" t="s">
        <v>220</v>
      </c>
      <c r="BC1" s="49" t="s">
        <v>221</v>
      </c>
    </row>
    <row r="2" spans="1:55" ht="70.150000000000006" customHeight="1" thickTop="1" thickBo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9" t="s">
        <v>9</v>
      </c>
      <c r="J2" s="50" t="s">
        <v>208</v>
      </c>
      <c r="K2" s="51" t="s">
        <v>207</v>
      </c>
      <c r="L2" s="51" t="s">
        <v>222</v>
      </c>
      <c r="M2" s="52" t="s">
        <v>223</v>
      </c>
      <c r="N2" s="51" t="s">
        <v>224</v>
      </c>
      <c r="O2" s="51" t="s">
        <v>225</v>
      </c>
      <c r="P2" s="51" t="s">
        <v>226</v>
      </c>
      <c r="Q2" s="51" t="s">
        <v>209</v>
      </c>
      <c r="R2" s="51" t="s">
        <v>227</v>
      </c>
      <c r="S2" s="51" t="s">
        <v>228</v>
      </c>
      <c r="T2" s="51" t="s">
        <v>229</v>
      </c>
      <c r="U2" s="51" t="s">
        <v>230</v>
      </c>
      <c r="V2" s="52" t="s">
        <v>231</v>
      </c>
      <c r="W2" s="51" t="s">
        <v>232</v>
      </c>
      <c r="X2" s="51" t="s">
        <v>233</v>
      </c>
      <c r="Y2" s="51" t="s">
        <v>234</v>
      </c>
      <c r="Z2" s="51" t="s">
        <v>210</v>
      </c>
      <c r="AA2" s="51" t="s">
        <v>206</v>
      </c>
      <c r="AB2" s="53"/>
      <c r="AC2" s="54" t="s">
        <v>235</v>
      </c>
      <c r="AD2" s="54">
        <v>1</v>
      </c>
      <c r="AE2" s="55" t="s">
        <v>235</v>
      </c>
      <c r="AF2" s="55">
        <v>2</v>
      </c>
      <c r="AG2" s="55">
        <v>1</v>
      </c>
      <c r="AH2" s="56">
        <v>2</v>
      </c>
      <c r="AI2" s="56">
        <v>1</v>
      </c>
      <c r="AJ2" s="56">
        <v>1</v>
      </c>
      <c r="AK2" s="57"/>
      <c r="AL2" s="57">
        <v>2</v>
      </c>
      <c r="AM2" s="57">
        <v>1</v>
      </c>
      <c r="AN2" s="58"/>
      <c r="AO2" s="58">
        <v>1</v>
      </c>
      <c r="AP2" s="58">
        <v>2</v>
      </c>
      <c r="AQ2" s="59"/>
      <c r="AR2" s="60">
        <f>COUNTA($A$3:$A41)</f>
        <v>39</v>
      </c>
      <c r="AS2" s="60">
        <f>COUNTIF($C$3:$C41,"ស្រី")</f>
        <v>25</v>
      </c>
      <c r="AT2" s="60">
        <f>COUNTIF($AA$3:$AA41,1)</f>
        <v>37</v>
      </c>
      <c r="AU2" s="60">
        <f>DCOUNT($A$2:$AA41,"ផ្ទៀងផ្ទាត់ចុងក្រោយ",$AC$1:$AD$2)</f>
        <v>23</v>
      </c>
      <c r="AV2" s="60">
        <f>COUNTIF($AA$3:$AA$41,2)</f>
        <v>2</v>
      </c>
      <c r="AW2" s="60">
        <f>COUNTIF(K:K,2)</f>
        <v>0</v>
      </c>
      <c r="AX2" s="60">
        <f>DCOUNT($A$2:$AA41,"គ្មានស្នាមមេដៃ",$AH$1:$AJ$2)</f>
        <v>0</v>
      </c>
      <c r="AY2" s="60">
        <f>DCOUNT($A$2:$AA41,"NID_problem",$AK$1:$AM$2)</f>
        <v>2</v>
      </c>
      <c r="AZ2" s="60">
        <f>DCOUNT($A$2:$AA41,"NID_problem",$AN$1:$AP$2)</f>
        <v>0</v>
      </c>
      <c r="BA2" s="60">
        <f>((AR2-AT2)-SUM(AW2,AX2,AY2,AZ2))</f>
        <v>0</v>
      </c>
      <c r="BB2" s="61" t="str">
        <f>IF((AR2-AT2)=(AW2+AY2+AZ2+AX2+BA2),"ត្រឹមត្រូវ","មិនត្រឹមត្រូវ")</f>
        <v>ត្រឹមត្រូវ</v>
      </c>
      <c r="BC2" s="62"/>
    </row>
    <row r="3" spans="1:55" ht="60" customHeight="1" thickTop="1">
      <c r="A3" s="10">
        <v>1</v>
      </c>
      <c r="B3" s="11" t="s">
        <v>10</v>
      </c>
      <c r="C3" s="11" t="s">
        <v>235</v>
      </c>
      <c r="D3" s="11" t="s">
        <v>12</v>
      </c>
      <c r="E3" s="11" t="s">
        <v>115</v>
      </c>
      <c r="F3" s="12" t="s">
        <v>13</v>
      </c>
      <c r="G3" s="13" t="s">
        <v>276</v>
      </c>
      <c r="H3" s="79" t="s">
        <v>237</v>
      </c>
      <c r="I3" s="15"/>
      <c r="J3" s="63"/>
      <c r="K3" s="64">
        <f>IF(OR(H3="បរទេស",G3="បរទេស"),2,1)</f>
        <v>1</v>
      </c>
      <c r="L3" s="65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011173749</v>
      </c>
      <c r="M3" s="69" t="str">
        <f>IF(L3="បរទេស","បរទេស",IF(AND($BC$2=1,LEN(L3)=8),"0"&amp;L3,IF(LEN(L3)&gt;9,2,LEFT(L3,9))))</f>
        <v>011173749</v>
      </c>
      <c r="N3" s="66">
        <f>IF(L3="បរទេស",1,IF((LEN($M3)-9)=0,1,2))</f>
        <v>1</v>
      </c>
      <c r="O3" s="66">
        <f>IF(M3="",2,1)</f>
        <v>1</v>
      </c>
      <c r="P3" s="66">
        <f>IF(M3="បរទេស",1,IF(COUNTIF(M:M,$M3)&gt;1,2,1))</f>
        <v>1</v>
      </c>
      <c r="Q3" s="67">
        <f>IF(M3="បរទេស",1,MAX(N3:P3))</f>
        <v>1</v>
      </c>
      <c r="R3" s="68" t="str">
        <f>H3</f>
        <v>081912098</v>
      </c>
      <c r="S3" s="65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081912098</v>
      </c>
      <c r="T3" s="66" t="e">
        <f>LEFT(S3, SEARCH("/",S3,1)-1)</f>
        <v>#VALUE!</v>
      </c>
      <c r="U3" s="65" t="str">
        <f>IFERROR(T3,S3)</f>
        <v>081912098</v>
      </c>
      <c r="V3" s="69" t="str">
        <f>IF(LEFT(U3,5)="បរទេស","បរទេស",IF(LEFT(U3,3)="855","0"&amp;MID(U3,4,10),IF(LEFT(U3,1)="0",MID(U3,1,10),IF(LEFT(U3,1)&gt;=1,"0"&amp;MID(U3,1,10),U3))))</f>
        <v>081912098</v>
      </c>
      <c r="W3" s="66">
        <f>IF(V3="បរទេស",1,IF(OR(LEN(V3)=9,LEN(V3)=10),1,2))</f>
        <v>1</v>
      </c>
      <c r="X3" s="70">
        <f>IF(V3="",2,1)</f>
        <v>1</v>
      </c>
      <c r="Y3" s="66">
        <f>IF(V3="បរទេស",1,IF(COUNTIF(V:V,$V3)&gt;1,2,1))</f>
        <v>1</v>
      </c>
      <c r="Z3" s="67">
        <f>IF(V3="បរទេស",1,MAX(W3:Y3))</f>
        <v>1</v>
      </c>
      <c r="AA3" s="67">
        <f>IF(K3=2,2,MAX(J3,Q3,Z3,Z3))</f>
        <v>1</v>
      </c>
      <c r="AB3" s="71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3"/>
      <c r="AR3" s="103" t="s">
        <v>236</v>
      </c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4"/>
    </row>
    <row r="4" spans="1:55" ht="60" customHeight="1">
      <c r="A4" s="16">
        <v>2</v>
      </c>
      <c r="B4" s="2" t="s">
        <v>14</v>
      </c>
      <c r="C4" s="2" t="s">
        <v>235</v>
      </c>
      <c r="D4" s="2" t="s">
        <v>15</v>
      </c>
      <c r="E4" s="2" t="s">
        <v>115</v>
      </c>
      <c r="F4" s="3" t="s">
        <v>16</v>
      </c>
      <c r="G4" s="17" t="s">
        <v>277</v>
      </c>
      <c r="H4" s="21" t="s">
        <v>238</v>
      </c>
      <c r="I4" s="19"/>
      <c r="J4" s="63"/>
      <c r="K4" s="64">
        <f t="shared" ref="K4:K41" si="0">IF(OR(H4="បរទេស",G4="បរទេស"),2,1)</f>
        <v>1</v>
      </c>
      <c r="L4" s="65" t="str">
        <f t="shared" ref="L4:L41" si="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040370549</v>
      </c>
      <c r="M4" s="69" t="str">
        <f t="shared" ref="M4:M41" si="2">IF(L4="បរទេស","បរទេស",IF(AND($BC$2=1,LEN(L4)=8),"0"&amp;L4,IF(LEN(L4)&gt;9,2,LEFT(L4,9))))</f>
        <v>040370549</v>
      </c>
      <c r="N4" s="66">
        <f t="shared" ref="N4:N41" si="3">IF(L4="បរទេស",1,IF((LEN($M4)-9)=0,1,2))</f>
        <v>1</v>
      </c>
      <c r="O4" s="66">
        <f t="shared" ref="O4:O41" si="4">IF(M4="",2,1)</f>
        <v>1</v>
      </c>
      <c r="P4" s="66">
        <f t="shared" ref="P4:P41" si="5">IF(M4="បរទេស",1,IF(COUNTIF(M:M,$M4)&gt;1,2,1))</f>
        <v>1</v>
      </c>
      <c r="Q4" s="67">
        <f t="shared" ref="Q4:Q41" si="6">IF(M4="បរទេស",1,MAX(N4:P4))</f>
        <v>1</v>
      </c>
      <c r="R4" s="68" t="str">
        <f t="shared" ref="R4:R41" si="7">H4</f>
        <v>015894861</v>
      </c>
      <c r="S4" s="65" t="str">
        <f t="shared" ref="S4:S41" si="8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015894861</v>
      </c>
      <c r="T4" s="66" t="e">
        <f t="shared" ref="T4:T41" si="9">LEFT(S4, SEARCH("/",S4,1)-1)</f>
        <v>#VALUE!</v>
      </c>
      <c r="U4" s="65" t="str">
        <f t="shared" ref="U4:U41" si="10">IFERROR(T4,S4)</f>
        <v>015894861</v>
      </c>
      <c r="V4" s="69" t="str">
        <f t="shared" ref="V4:V41" si="11">IF(LEFT(U4,5)="បរទេស","បរទេស",IF(LEFT(U4,3)="855","0"&amp;MID(U4,4,10),IF(LEFT(U4,1)="0",MID(U4,1,10),IF(LEFT(U4,1)&gt;=1,"0"&amp;MID(U4,1,10),U4))))</f>
        <v>015894861</v>
      </c>
      <c r="W4" s="66">
        <f t="shared" ref="W4:W41" si="12">IF(V4="បរទេស",1,IF(OR(LEN(V4)=9,LEN(V4)=10),1,2))</f>
        <v>1</v>
      </c>
      <c r="X4" s="70">
        <f t="shared" ref="X4:X41" si="13">IF(V4="",2,1)</f>
        <v>1</v>
      </c>
      <c r="Y4" s="66">
        <f t="shared" ref="Y4:Y41" si="14">IF(V4="បរទេស",1,IF(COUNTIF(V:V,$V4)&gt;1,2,1))</f>
        <v>1</v>
      </c>
      <c r="Z4" s="67">
        <f t="shared" ref="Z4:Z41" si="15">IF(V4="បរទេស",1,MAX(W4:Y4))</f>
        <v>1</v>
      </c>
      <c r="AA4" s="67">
        <f t="shared" ref="AA4:AA41" si="16">IF(K4=2,2,MAX(J4,Q4,Z4,Z4))</f>
        <v>1</v>
      </c>
    </row>
    <row r="5" spans="1:55" ht="60" customHeight="1">
      <c r="A5" s="16">
        <v>3</v>
      </c>
      <c r="B5" s="27" t="s">
        <v>191</v>
      </c>
      <c r="C5" s="2" t="s">
        <v>313</v>
      </c>
      <c r="D5" s="35">
        <v>28343</v>
      </c>
      <c r="E5" s="28" t="s">
        <v>192</v>
      </c>
      <c r="F5" s="29" t="s">
        <v>193</v>
      </c>
      <c r="G5" s="30" t="s">
        <v>278</v>
      </c>
      <c r="H5" s="77" t="s">
        <v>239</v>
      </c>
      <c r="I5" s="19"/>
      <c r="J5" s="63"/>
      <c r="K5" s="64">
        <f t="shared" si="0"/>
        <v>1</v>
      </c>
      <c r="L5" s="65" t="str">
        <f t="shared" si="1"/>
        <v>011075125</v>
      </c>
      <c r="M5" s="69" t="str">
        <f t="shared" si="2"/>
        <v>011075125</v>
      </c>
      <c r="N5" s="66">
        <f t="shared" si="3"/>
        <v>1</v>
      </c>
      <c r="O5" s="66">
        <f t="shared" si="4"/>
        <v>1</v>
      </c>
      <c r="P5" s="66">
        <f t="shared" si="5"/>
        <v>1</v>
      </c>
      <c r="Q5" s="67">
        <f t="shared" si="6"/>
        <v>1</v>
      </c>
      <c r="R5" s="68" t="str">
        <f t="shared" si="7"/>
        <v>0967940835</v>
      </c>
      <c r="S5" s="65" t="str">
        <f t="shared" si="8"/>
        <v>0967940835</v>
      </c>
      <c r="T5" s="66" t="e">
        <f t="shared" si="9"/>
        <v>#VALUE!</v>
      </c>
      <c r="U5" s="65" t="str">
        <f t="shared" si="10"/>
        <v>0967940835</v>
      </c>
      <c r="V5" s="69" t="str">
        <f t="shared" si="11"/>
        <v>0967940835</v>
      </c>
      <c r="W5" s="66">
        <f t="shared" si="12"/>
        <v>1</v>
      </c>
      <c r="X5" s="70">
        <f t="shared" si="13"/>
        <v>1</v>
      </c>
      <c r="Y5" s="66">
        <f t="shared" si="14"/>
        <v>1</v>
      </c>
      <c r="Z5" s="67">
        <f t="shared" si="15"/>
        <v>1</v>
      </c>
      <c r="AA5" s="67">
        <f t="shared" si="16"/>
        <v>1</v>
      </c>
    </row>
    <row r="6" spans="1:55" ht="60" customHeight="1">
      <c r="A6" s="16">
        <v>4</v>
      </c>
      <c r="B6" s="2" t="s">
        <v>125</v>
      </c>
      <c r="C6" s="2" t="s">
        <v>235</v>
      </c>
      <c r="D6" s="2" t="s">
        <v>17</v>
      </c>
      <c r="E6" s="2" t="s">
        <v>115</v>
      </c>
      <c r="F6" s="3" t="s">
        <v>18</v>
      </c>
      <c r="G6" s="17" t="s">
        <v>279</v>
      </c>
      <c r="H6" s="21" t="s">
        <v>240</v>
      </c>
      <c r="I6" s="19"/>
      <c r="J6" s="63"/>
      <c r="K6" s="64">
        <f t="shared" si="0"/>
        <v>1</v>
      </c>
      <c r="L6" s="65" t="str">
        <f t="shared" si="1"/>
        <v>020800081</v>
      </c>
      <c r="M6" s="69" t="str">
        <f t="shared" si="2"/>
        <v>020800081</v>
      </c>
      <c r="N6" s="66">
        <f t="shared" si="3"/>
        <v>1</v>
      </c>
      <c r="O6" s="66">
        <f t="shared" si="4"/>
        <v>1</v>
      </c>
      <c r="P6" s="66">
        <f t="shared" si="5"/>
        <v>1</v>
      </c>
      <c r="Q6" s="67">
        <f t="shared" si="6"/>
        <v>1</v>
      </c>
      <c r="R6" s="68" t="str">
        <f t="shared" si="7"/>
        <v>099630054</v>
      </c>
      <c r="S6" s="65" t="str">
        <f t="shared" si="8"/>
        <v>099630054</v>
      </c>
      <c r="T6" s="66" t="e">
        <f t="shared" si="9"/>
        <v>#VALUE!</v>
      </c>
      <c r="U6" s="65" t="str">
        <f t="shared" si="10"/>
        <v>099630054</v>
      </c>
      <c r="V6" s="69" t="str">
        <f t="shared" si="11"/>
        <v>099630054</v>
      </c>
      <c r="W6" s="66">
        <f t="shared" si="12"/>
        <v>1</v>
      </c>
      <c r="X6" s="70">
        <f t="shared" si="13"/>
        <v>1</v>
      </c>
      <c r="Y6" s="66">
        <f t="shared" si="14"/>
        <v>1</v>
      </c>
      <c r="Z6" s="67">
        <f t="shared" si="15"/>
        <v>1</v>
      </c>
      <c r="AA6" s="67">
        <f t="shared" si="16"/>
        <v>1</v>
      </c>
    </row>
    <row r="7" spans="1:55" ht="60" customHeight="1">
      <c r="A7" s="16">
        <v>5</v>
      </c>
      <c r="B7" s="2" t="s">
        <v>19</v>
      </c>
      <c r="C7" s="2" t="s">
        <v>313</v>
      </c>
      <c r="D7" s="2" t="s">
        <v>21</v>
      </c>
      <c r="E7" s="2" t="s">
        <v>115</v>
      </c>
      <c r="F7" s="3" t="s">
        <v>22</v>
      </c>
      <c r="G7" s="17" t="s">
        <v>280</v>
      </c>
      <c r="H7" s="21" t="s">
        <v>241</v>
      </c>
      <c r="I7" s="19"/>
      <c r="J7" s="63"/>
      <c r="K7" s="64">
        <f t="shared" si="0"/>
        <v>1</v>
      </c>
      <c r="L7" s="65" t="str">
        <f t="shared" si="1"/>
        <v>061921300</v>
      </c>
      <c r="M7" s="69" t="str">
        <f t="shared" si="2"/>
        <v>061921300</v>
      </c>
      <c r="N7" s="66">
        <f t="shared" si="3"/>
        <v>1</v>
      </c>
      <c r="O7" s="66">
        <f t="shared" si="4"/>
        <v>1</v>
      </c>
      <c r="P7" s="66">
        <f t="shared" si="5"/>
        <v>1</v>
      </c>
      <c r="Q7" s="67">
        <f t="shared" si="6"/>
        <v>1</v>
      </c>
      <c r="R7" s="68" t="str">
        <f t="shared" si="7"/>
        <v>0972720983</v>
      </c>
      <c r="S7" s="65" t="str">
        <f t="shared" si="8"/>
        <v>0972720983</v>
      </c>
      <c r="T7" s="66" t="e">
        <f t="shared" si="9"/>
        <v>#VALUE!</v>
      </c>
      <c r="U7" s="65" t="str">
        <f t="shared" si="10"/>
        <v>0972720983</v>
      </c>
      <c r="V7" s="69" t="str">
        <f t="shared" si="11"/>
        <v>0972720983</v>
      </c>
      <c r="W7" s="66">
        <f t="shared" si="12"/>
        <v>1</v>
      </c>
      <c r="X7" s="70">
        <f t="shared" si="13"/>
        <v>1</v>
      </c>
      <c r="Y7" s="66">
        <f t="shared" si="14"/>
        <v>1</v>
      </c>
      <c r="Z7" s="67">
        <f t="shared" si="15"/>
        <v>1</v>
      </c>
      <c r="AA7" s="67">
        <f t="shared" si="16"/>
        <v>1</v>
      </c>
    </row>
    <row r="8" spans="1:55" ht="60" customHeight="1">
      <c r="A8" s="16">
        <v>6</v>
      </c>
      <c r="B8" s="2" t="s">
        <v>23</v>
      </c>
      <c r="C8" s="2" t="s">
        <v>235</v>
      </c>
      <c r="D8" s="2" t="s">
        <v>24</v>
      </c>
      <c r="E8" s="2" t="s">
        <v>115</v>
      </c>
      <c r="F8" s="3">
        <v>36</v>
      </c>
      <c r="G8" s="17" t="s">
        <v>281</v>
      </c>
      <c r="H8" s="21" t="s">
        <v>242</v>
      </c>
      <c r="I8" s="19"/>
      <c r="J8" s="63"/>
      <c r="K8" s="64">
        <f t="shared" si="0"/>
        <v>1</v>
      </c>
      <c r="L8" s="65" t="str">
        <f t="shared" si="1"/>
        <v>011358120</v>
      </c>
      <c r="M8" s="69" t="str">
        <f t="shared" si="2"/>
        <v>011358120</v>
      </c>
      <c r="N8" s="66">
        <f t="shared" si="3"/>
        <v>1</v>
      </c>
      <c r="O8" s="66">
        <f t="shared" si="4"/>
        <v>1</v>
      </c>
      <c r="P8" s="66">
        <f t="shared" si="5"/>
        <v>1</v>
      </c>
      <c r="Q8" s="67">
        <f t="shared" si="6"/>
        <v>1</v>
      </c>
      <c r="R8" s="68" t="str">
        <f t="shared" si="7"/>
        <v>0964887731</v>
      </c>
      <c r="S8" s="65" t="str">
        <f t="shared" si="8"/>
        <v>0964887731</v>
      </c>
      <c r="T8" s="66" t="e">
        <f t="shared" si="9"/>
        <v>#VALUE!</v>
      </c>
      <c r="U8" s="65" t="str">
        <f t="shared" si="10"/>
        <v>0964887731</v>
      </c>
      <c r="V8" s="69" t="str">
        <f t="shared" si="11"/>
        <v>0964887731</v>
      </c>
      <c r="W8" s="66">
        <f t="shared" si="12"/>
        <v>1</v>
      </c>
      <c r="X8" s="70">
        <f t="shared" si="13"/>
        <v>1</v>
      </c>
      <c r="Y8" s="66">
        <f t="shared" si="14"/>
        <v>1</v>
      </c>
      <c r="Z8" s="67">
        <f t="shared" si="15"/>
        <v>1</v>
      </c>
      <c r="AA8" s="67">
        <f t="shared" si="16"/>
        <v>1</v>
      </c>
    </row>
    <row r="9" spans="1:55" ht="60" customHeight="1">
      <c r="A9" s="16">
        <v>7</v>
      </c>
      <c r="B9" s="2" t="s">
        <v>25</v>
      </c>
      <c r="C9" s="2" t="s">
        <v>313</v>
      </c>
      <c r="D9" s="2" t="s">
        <v>26</v>
      </c>
      <c r="E9" s="2" t="s">
        <v>115</v>
      </c>
      <c r="F9" s="3" t="s">
        <v>27</v>
      </c>
      <c r="G9" s="17" t="s">
        <v>282</v>
      </c>
      <c r="H9" s="21" t="s">
        <v>243</v>
      </c>
      <c r="I9" s="19"/>
      <c r="J9" s="63"/>
      <c r="K9" s="64">
        <f t="shared" si="0"/>
        <v>1</v>
      </c>
      <c r="L9" s="65" t="str">
        <f t="shared" si="1"/>
        <v>011279491</v>
      </c>
      <c r="M9" s="69" t="str">
        <f t="shared" si="2"/>
        <v>011279491</v>
      </c>
      <c r="N9" s="66">
        <f t="shared" si="3"/>
        <v>1</v>
      </c>
      <c r="O9" s="66">
        <f t="shared" si="4"/>
        <v>1</v>
      </c>
      <c r="P9" s="66">
        <f t="shared" si="5"/>
        <v>1</v>
      </c>
      <c r="Q9" s="67">
        <f t="shared" si="6"/>
        <v>1</v>
      </c>
      <c r="R9" s="68" t="str">
        <f t="shared" si="7"/>
        <v>086824434</v>
      </c>
      <c r="S9" s="65" t="str">
        <f t="shared" si="8"/>
        <v>086824434</v>
      </c>
      <c r="T9" s="66" t="e">
        <f t="shared" si="9"/>
        <v>#VALUE!</v>
      </c>
      <c r="U9" s="65" t="str">
        <f t="shared" si="10"/>
        <v>086824434</v>
      </c>
      <c r="V9" s="69" t="str">
        <f t="shared" si="11"/>
        <v>086824434</v>
      </c>
      <c r="W9" s="66">
        <f t="shared" si="12"/>
        <v>1</v>
      </c>
      <c r="X9" s="70">
        <f t="shared" si="13"/>
        <v>1</v>
      </c>
      <c r="Y9" s="66">
        <f t="shared" si="14"/>
        <v>1</v>
      </c>
      <c r="Z9" s="67">
        <f t="shared" si="15"/>
        <v>1</v>
      </c>
      <c r="AA9" s="67">
        <f t="shared" si="16"/>
        <v>1</v>
      </c>
    </row>
    <row r="10" spans="1:55" ht="60" customHeight="1">
      <c r="A10" s="16">
        <v>8</v>
      </c>
      <c r="B10" s="2" t="s">
        <v>28</v>
      </c>
      <c r="C10" s="2" t="s">
        <v>313</v>
      </c>
      <c r="D10" s="2" t="s">
        <v>29</v>
      </c>
      <c r="E10" s="2" t="s">
        <v>115</v>
      </c>
      <c r="F10" s="3" t="s">
        <v>30</v>
      </c>
      <c r="G10" s="17" t="s">
        <v>283</v>
      </c>
      <c r="H10" s="21" t="s">
        <v>244</v>
      </c>
      <c r="I10" s="19"/>
      <c r="J10" s="63"/>
      <c r="K10" s="64">
        <f t="shared" si="0"/>
        <v>1</v>
      </c>
      <c r="L10" s="65" t="str">
        <f t="shared" si="1"/>
        <v>011163724</v>
      </c>
      <c r="M10" s="69" t="str">
        <f t="shared" si="2"/>
        <v>011163724</v>
      </c>
      <c r="N10" s="66">
        <f t="shared" si="3"/>
        <v>1</v>
      </c>
      <c r="O10" s="66">
        <f t="shared" si="4"/>
        <v>1</v>
      </c>
      <c r="P10" s="66">
        <f t="shared" si="5"/>
        <v>1</v>
      </c>
      <c r="Q10" s="67">
        <f t="shared" si="6"/>
        <v>1</v>
      </c>
      <c r="R10" s="68" t="str">
        <f t="shared" si="7"/>
        <v>078688993</v>
      </c>
      <c r="S10" s="65" t="str">
        <f t="shared" si="8"/>
        <v>078688993</v>
      </c>
      <c r="T10" s="66" t="e">
        <f t="shared" si="9"/>
        <v>#VALUE!</v>
      </c>
      <c r="U10" s="65" t="str">
        <f t="shared" si="10"/>
        <v>078688993</v>
      </c>
      <c r="V10" s="69" t="str">
        <f t="shared" si="11"/>
        <v>078688993</v>
      </c>
      <c r="W10" s="66">
        <f t="shared" si="12"/>
        <v>1</v>
      </c>
      <c r="X10" s="70">
        <f t="shared" si="13"/>
        <v>1</v>
      </c>
      <c r="Y10" s="66">
        <f t="shared" si="14"/>
        <v>1</v>
      </c>
      <c r="Z10" s="67">
        <f t="shared" si="15"/>
        <v>1</v>
      </c>
      <c r="AA10" s="67">
        <f t="shared" si="16"/>
        <v>1</v>
      </c>
    </row>
    <row r="11" spans="1:55" ht="60" customHeight="1">
      <c r="A11" s="16">
        <v>9</v>
      </c>
      <c r="B11" s="2" t="s">
        <v>31</v>
      </c>
      <c r="C11" s="2" t="s">
        <v>235</v>
      </c>
      <c r="D11" s="2" t="s">
        <v>32</v>
      </c>
      <c r="E11" s="2" t="s">
        <v>116</v>
      </c>
      <c r="F11" s="3" t="s">
        <v>33</v>
      </c>
      <c r="G11" s="20" t="s">
        <v>284</v>
      </c>
      <c r="H11" s="21" t="s">
        <v>245</v>
      </c>
      <c r="I11" s="19"/>
      <c r="J11" s="63"/>
      <c r="K11" s="64">
        <f t="shared" si="0"/>
        <v>1</v>
      </c>
      <c r="L11" s="65" t="str">
        <f t="shared" si="1"/>
        <v>011058824</v>
      </c>
      <c r="M11" s="69" t="str">
        <f t="shared" si="2"/>
        <v>011058824</v>
      </c>
      <c r="N11" s="66">
        <f t="shared" si="3"/>
        <v>1</v>
      </c>
      <c r="O11" s="66">
        <f t="shared" si="4"/>
        <v>1</v>
      </c>
      <c r="P11" s="66">
        <f t="shared" si="5"/>
        <v>1</v>
      </c>
      <c r="Q11" s="67">
        <f t="shared" si="6"/>
        <v>1</v>
      </c>
      <c r="R11" s="68" t="str">
        <f t="shared" si="7"/>
        <v>087579361</v>
      </c>
      <c r="S11" s="65" t="str">
        <f t="shared" si="8"/>
        <v>087579361</v>
      </c>
      <c r="T11" s="66" t="e">
        <f t="shared" si="9"/>
        <v>#VALUE!</v>
      </c>
      <c r="U11" s="65" t="str">
        <f t="shared" si="10"/>
        <v>087579361</v>
      </c>
      <c r="V11" s="69" t="str">
        <f t="shared" si="11"/>
        <v>087579361</v>
      </c>
      <c r="W11" s="66">
        <f t="shared" si="12"/>
        <v>1</v>
      </c>
      <c r="X11" s="70">
        <f t="shared" si="13"/>
        <v>1</v>
      </c>
      <c r="Y11" s="66">
        <f t="shared" si="14"/>
        <v>1</v>
      </c>
      <c r="Z11" s="67">
        <f t="shared" si="15"/>
        <v>1</v>
      </c>
      <c r="AA11" s="67">
        <f t="shared" si="16"/>
        <v>1</v>
      </c>
    </row>
    <row r="12" spans="1:55" ht="60" customHeight="1">
      <c r="A12" s="16">
        <v>10</v>
      </c>
      <c r="B12" s="2" t="s">
        <v>34</v>
      </c>
      <c r="C12" s="2" t="s">
        <v>235</v>
      </c>
      <c r="D12" s="2" t="s">
        <v>35</v>
      </c>
      <c r="E12" s="2" t="s">
        <v>116</v>
      </c>
      <c r="F12" s="3" t="s">
        <v>36</v>
      </c>
      <c r="G12" s="20" t="s">
        <v>285</v>
      </c>
      <c r="H12" s="21" t="s">
        <v>246</v>
      </c>
      <c r="I12" s="19"/>
      <c r="J12" s="63"/>
      <c r="K12" s="64">
        <f t="shared" si="0"/>
        <v>1</v>
      </c>
      <c r="L12" s="65" t="str">
        <f t="shared" si="1"/>
        <v>011299565</v>
      </c>
      <c r="M12" s="69" t="str">
        <f t="shared" si="2"/>
        <v>011299565</v>
      </c>
      <c r="N12" s="66">
        <f t="shared" si="3"/>
        <v>1</v>
      </c>
      <c r="O12" s="66">
        <f t="shared" si="4"/>
        <v>1</v>
      </c>
      <c r="P12" s="66">
        <f t="shared" si="5"/>
        <v>1</v>
      </c>
      <c r="Q12" s="67">
        <f t="shared" si="6"/>
        <v>1</v>
      </c>
      <c r="R12" s="68" t="str">
        <f t="shared" si="7"/>
        <v>0964652930</v>
      </c>
      <c r="S12" s="65" t="str">
        <f t="shared" si="8"/>
        <v>0964652930</v>
      </c>
      <c r="T12" s="66" t="e">
        <f t="shared" si="9"/>
        <v>#VALUE!</v>
      </c>
      <c r="U12" s="65" t="str">
        <f t="shared" si="10"/>
        <v>0964652930</v>
      </c>
      <c r="V12" s="69" t="str">
        <f t="shared" si="11"/>
        <v>0964652930</v>
      </c>
      <c r="W12" s="66">
        <f t="shared" si="12"/>
        <v>1</v>
      </c>
      <c r="X12" s="70">
        <f t="shared" si="13"/>
        <v>1</v>
      </c>
      <c r="Y12" s="66">
        <f t="shared" si="14"/>
        <v>1</v>
      </c>
      <c r="Z12" s="67">
        <f t="shared" si="15"/>
        <v>1</v>
      </c>
      <c r="AA12" s="67">
        <f t="shared" si="16"/>
        <v>1</v>
      </c>
    </row>
    <row r="13" spans="1:55" ht="60" customHeight="1">
      <c r="A13" s="16">
        <v>11</v>
      </c>
      <c r="B13" s="2" t="s">
        <v>37</v>
      </c>
      <c r="C13" s="2" t="s">
        <v>235</v>
      </c>
      <c r="D13" s="2" t="s">
        <v>38</v>
      </c>
      <c r="E13" s="2" t="s">
        <v>116</v>
      </c>
      <c r="F13" s="3" t="s">
        <v>39</v>
      </c>
      <c r="G13" s="20" t="s">
        <v>286</v>
      </c>
      <c r="H13" s="21" t="s">
        <v>247</v>
      </c>
      <c r="I13" s="19"/>
      <c r="J13" s="63"/>
      <c r="K13" s="64">
        <f t="shared" si="0"/>
        <v>1</v>
      </c>
      <c r="L13" s="65" t="str">
        <f t="shared" si="1"/>
        <v>160313758</v>
      </c>
      <c r="M13" s="69" t="str">
        <f t="shared" si="2"/>
        <v>160313758</v>
      </c>
      <c r="N13" s="66">
        <f t="shared" si="3"/>
        <v>1</v>
      </c>
      <c r="O13" s="66">
        <f t="shared" si="4"/>
        <v>1</v>
      </c>
      <c r="P13" s="66">
        <f t="shared" si="5"/>
        <v>1</v>
      </c>
      <c r="Q13" s="67">
        <f t="shared" si="6"/>
        <v>1</v>
      </c>
      <c r="R13" s="68" t="str">
        <f t="shared" si="7"/>
        <v>0962294077</v>
      </c>
      <c r="S13" s="65" t="str">
        <f t="shared" si="8"/>
        <v>0962294077</v>
      </c>
      <c r="T13" s="66" t="e">
        <f t="shared" si="9"/>
        <v>#VALUE!</v>
      </c>
      <c r="U13" s="65" t="str">
        <f t="shared" si="10"/>
        <v>0962294077</v>
      </c>
      <c r="V13" s="69" t="str">
        <f t="shared" si="11"/>
        <v>0962294077</v>
      </c>
      <c r="W13" s="66">
        <f t="shared" si="12"/>
        <v>1</v>
      </c>
      <c r="X13" s="70">
        <f t="shared" si="13"/>
        <v>1</v>
      </c>
      <c r="Y13" s="66">
        <f t="shared" si="14"/>
        <v>1</v>
      </c>
      <c r="Z13" s="67">
        <f t="shared" si="15"/>
        <v>1</v>
      </c>
      <c r="AA13" s="67">
        <f t="shared" si="16"/>
        <v>1</v>
      </c>
    </row>
    <row r="14" spans="1:55" ht="60" customHeight="1">
      <c r="A14" s="16">
        <v>12</v>
      </c>
      <c r="B14" s="2" t="s">
        <v>40</v>
      </c>
      <c r="C14" s="2" t="s">
        <v>313</v>
      </c>
      <c r="D14" s="2" t="s">
        <v>41</v>
      </c>
      <c r="E14" s="2" t="s">
        <v>116</v>
      </c>
      <c r="F14" s="3" t="s">
        <v>42</v>
      </c>
      <c r="G14" s="20" t="s">
        <v>287</v>
      </c>
      <c r="H14" s="21" t="s">
        <v>248</v>
      </c>
      <c r="I14" s="19"/>
      <c r="J14" s="63"/>
      <c r="K14" s="64">
        <f t="shared" si="0"/>
        <v>1</v>
      </c>
      <c r="L14" s="65" t="str">
        <f t="shared" si="1"/>
        <v>160506252</v>
      </c>
      <c r="M14" s="69" t="str">
        <f t="shared" si="2"/>
        <v>160506252</v>
      </c>
      <c r="N14" s="66">
        <f t="shared" si="3"/>
        <v>1</v>
      </c>
      <c r="O14" s="66">
        <f t="shared" si="4"/>
        <v>1</v>
      </c>
      <c r="P14" s="66">
        <f t="shared" si="5"/>
        <v>1</v>
      </c>
      <c r="Q14" s="67">
        <f t="shared" si="6"/>
        <v>1</v>
      </c>
      <c r="R14" s="68" t="str">
        <f t="shared" si="7"/>
        <v>086903803</v>
      </c>
      <c r="S14" s="65" t="str">
        <f t="shared" si="8"/>
        <v>086903803</v>
      </c>
      <c r="T14" s="66" t="e">
        <f t="shared" si="9"/>
        <v>#VALUE!</v>
      </c>
      <c r="U14" s="65" t="str">
        <f t="shared" si="10"/>
        <v>086903803</v>
      </c>
      <c r="V14" s="69" t="str">
        <f t="shared" si="11"/>
        <v>086903803</v>
      </c>
      <c r="W14" s="66">
        <f t="shared" si="12"/>
        <v>1</v>
      </c>
      <c r="X14" s="70">
        <f t="shared" si="13"/>
        <v>1</v>
      </c>
      <c r="Y14" s="66">
        <f t="shared" si="14"/>
        <v>1</v>
      </c>
      <c r="Z14" s="67">
        <f t="shared" si="15"/>
        <v>1</v>
      </c>
      <c r="AA14" s="67">
        <f t="shared" si="16"/>
        <v>1</v>
      </c>
    </row>
    <row r="15" spans="1:55" ht="60" customHeight="1">
      <c r="A15" s="16">
        <v>13</v>
      </c>
      <c r="B15" s="2" t="s">
        <v>43</v>
      </c>
      <c r="C15" s="2" t="s">
        <v>235</v>
      </c>
      <c r="D15" s="2" t="s">
        <v>44</v>
      </c>
      <c r="E15" s="2" t="s">
        <v>117</v>
      </c>
      <c r="F15" s="3" t="s">
        <v>45</v>
      </c>
      <c r="G15" s="32" t="s">
        <v>288</v>
      </c>
      <c r="H15" s="77" t="s">
        <v>249</v>
      </c>
      <c r="I15" s="19"/>
      <c r="J15" s="63"/>
      <c r="K15" s="64">
        <f t="shared" si="0"/>
        <v>1</v>
      </c>
      <c r="L15" s="65" t="str">
        <f t="shared" si="1"/>
        <v>011299593</v>
      </c>
      <c r="M15" s="69" t="str">
        <f t="shared" si="2"/>
        <v>011299593</v>
      </c>
      <c r="N15" s="66">
        <f t="shared" si="3"/>
        <v>1</v>
      </c>
      <c r="O15" s="66">
        <f t="shared" si="4"/>
        <v>1</v>
      </c>
      <c r="P15" s="66">
        <f t="shared" si="5"/>
        <v>1</v>
      </c>
      <c r="Q15" s="67">
        <f t="shared" si="6"/>
        <v>1</v>
      </c>
      <c r="R15" s="68" t="str">
        <f t="shared" si="7"/>
        <v>0967339611</v>
      </c>
      <c r="S15" s="65" t="str">
        <f t="shared" si="8"/>
        <v>0967339611</v>
      </c>
      <c r="T15" s="66" t="e">
        <f t="shared" si="9"/>
        <v>#VALUE!</v>
      </c>
      <c r="U15" s="65" t="str">
        <f t="shared" si="10"/>
        <v>0967339611</v>
      </c>
      <c r="V15" s="69" t="str">
        <f t="shared" si="11"/>
        <v>0967339611</v>
      </c>
      <c r="W15" s="66">
        <f t="shared" si="12"/>
        <v>1</v>
      </c>
      <c r="X15" s="70">
        <f t="shared" si="13"/>
        <v>1</v>
      </c>
      <c r="Y15" s="66">
        <f t="shared" si="14"/>
        <v>1</v>
      </c>
      <c r="Z15" s="67">
        <f t="shared" si="15"/>
        <v>1</v>
      </c>
      <c r="AA15" s="67">
        <f t="shared" si="16"/>
        <v>1</v>
      </c>
    </row>
    <row r="16" spans="1:55" ht="60" customHeight="1">
      <c r="A16" s="16">
        <v>14</v>
      </c>
      <c r="B16" s="2" t="s">
        <v>198</v>
      </c>
      <c r="C16" s="2" t="s">
        <v>313</v>
      </c>
      <c r="D16" s="35">
        <v>30962</v>
      </c>
      <c r="E16" s="28" t="s">
        <v>199</v>
      </c>
      <c r="F16" s="29" t="s">
        <v>200</v>
      </c>
      <c r="G16" s="32" t="s">
        <v>289</v>
      </c>
      <c r="H16" s="77" t="s">
        <v>250</v>
      </c>
      <c r="I16" s="19"/>
      <c r="J16" s="63"/>
      <c r="K16" s="64">
        <f t="shared" si="0"/>
        <v>1</v>
      </c>
      <c r="L16" s="65" t="str">
        <f t="shared" si="1"/>
        <v>070233494</v>
      </c>
      <c r="M16" s="69" t="str">
        <f t="shared" si="2"/>
        <v>070233494</v>
      </c>
      <c r="N16" s="66">
        <f t="shared" si="3"/>
        <v>1</v>
      </c>
      <c r="O16" s="66">
        <f t="shared" si="4"/>
        <v>1</v>
      </c>
      <c r="P16" s="66">
        <f t="shared" si="5"/>
        <v>1</v>
      </c>
      <c r="Q16" s="67">
        <f t="shared" si="6"/>
        <v>1</v>
      </c>
      <c r="R16" s="68" t="str">
        <f t="shared" si="7"/>
        <v>070519818</v>
      </c>
      <c r="S16" s="65" t="str">
        <f t="shared" si="8"/>
        <v>070519818</v>
      </c>
      <c r="T16" s="66" t="e">
        <f t="shared" si="9"/>
        <v>#VALUE!</v>
      </c>
      <c r="U16" s="65" t="str">
        <f t="shared" si="10"/>
        <v>070519818</v>
      </c>
      <c r="V16" s="69" t="str">
        <f t="shared" si="11"/>
        <v>070519818</v>
      </c>
      <c r="W16" s="66">
        <f t="shared" si="12"/>
        <v>1</v>
      </c>
      <c r="X16" s="70">
        <f t="shared" si="13"/>
        <v>1</v>
      </c>
      <c r="Y16" s="66">
        <f t="shared" si="14"/>
        <v>1</v>
      </c>
      <c r="Z16" s="67">
        <f t="shared" si="15"/>
        <v>1</v>
      </c>
      <c r="AA16" s="67">
        <f t="shared" si="16"/>
        <v>1</v>
      </c>
    </row>
    <row r="17" spans="1:27" ht="60" customHeight="1">
      <c r="A17" s="16">
        <v>15</v>
      </c>
      <c r="B17" s="2" t="s">
        <v>46</v>
      </c>
      <c r="C17" s="2" t="s">
        <v>235</v>
      </c>
      <c r="D17" s="2" t="s">
        <v>47</v>
      </c>
      <c r="E17" s="2" t="s">
        <v>117</v>
      </c>
      <c r="F17" s="3" t="s">
        <v>48</v>
      </c>
      <c r="G17" s="20" t="s">
        <v>290</v>
      </c>
      <c r="H17" s="21" t="s">
        <v>251</v>
      </c>
      <c r="I17" s="19"/>
      <c r="J17" s="63"/>
      <c r="K17" s="64">
        <f t="shared" si="0"/>
        <v>1</v>
      </c>
      <c r="L17" s="65" t="str">
        <f t="shared" si="1"/>
        <v>011331956</v>
      </c>
      <c r="M17" s="69" t="str">
        <f t="shared" si="2"/>
        <v>011331956</v>
      </c>
      <c r="N17" s="66">
        <f t="shared" si="3"/>
        <v>1</v>
      </c>
      <c r="O17" s="66">
        <f t="shared" si="4"/>
        <v>1</v>
      </c>
      <c r="P17" s="66">
        <f t="shared" si="5"/>
        <v>1</v>
      </c>
      <c r="Q17" s="67">
        <f t="shared" si="6"/>
        <v>1</v>
      </c>
      <c r="R17" s="68" t="str">
        <f t="shared" si="7"/>
        <v>0963811396</v>
      </c>
      <c r="S17" s="65" t="str">
        <f t="shared" si="8"/>
        <v>0963811396</v>
      </c>
      <c r="T17" s="66" t="e">
        <f t="shared" si="9"/>
        <v>#VALUE!</v>
      </c>
      <c r="U17" s="65" t="str">
        <f t="shared" si="10"/>
        <v>0963811396</v>
      </c>
      <c r="V17" s="69" t="str">
        <f t="shared" si="11"/>
        <v>0963811396</v>
      </c>
      <c r="W17" s="66">
        <f t="shared" si="12"/>
        <v>1</v>
      </c>
      <c r="X17" s="70">
        <f t="shared" si="13"/>
        <v>1</v>
      </c>
      <c r="Y17" s="66">
        <f t="shared" si="14"/>
        <v>1</v>
      </c>
      <c r="Z17" s="67">
        <f t="shared" si="15"/>
        <v>1</v>
      </c>
      <c r="AA17" s="67">
        <f t="shared" si="16"/>
        <v>1</v>
      </c>
    </row>
    <row r="18" spans="1:27" ht="60" customHeight="1">
      <c r="A18" s="16">
        <v>16</v>
      </c>
      <c r="B18" s="2" t="s">
        <v>49</v>
      </c>
      <c r="C18" s="2" t="s">
        <v>235</v>
      </c>
      <c r="D18" s="2" t="s">
        <v>50</v>
      </c>
      <c r="E18" s="2" t="s">
        <v>117</v>
      </c>
      <c r="F18" s="3" t="s">
        <v>51</v>
      </c>
      <c r="G18" s="20" t="s">
        <v>291</v>
      </c>
      <c r="H18" s="21" t="s">
        <v>252</v>
      </c>
      <c r="I18" s="19"/>
      <c r="J18" s="63"/>
      <c r="K18" s="64">
        <f t="shared" si="0"/>
        <v>1</v>
      </c>
      <c r="L18" s="65" t="str">
        <f t="shared" si="1"/>
        <v>080110106</v>
      </c>
      <c r="M18" s="69" t="str">
        <f t="shared" si="2"/>
        <v>080110106</v>
      </c>
      <c r="N18" s="66">
        <f t="shared" si="3"/>
        <v>1</v>
      </c>
      <c r="O18" s="66">
        <f t="shared" si="4"/>
        <v>1</v>
      </c>
      <c r="P18" s="66">
        <f t="shared" si="5"/>
        <v>1</v>
      </c>
      <c r="Q18" s="67">
        <f t="shared" si="6"/>
        <v>1</v>
      </c>
      <c r="R18" s="68" t="str">
        <f t="shared" si="7"/>
        <v>0964268050</v>
      </c>
      <c r="S18" s="65" t="str">
        <f t="shared" si="8"/>
        <v>0964268050</v>
      </c>
      <c r="T18" s="66" t="e">
        <f t="shared" si="9"/>
        <v>#VALUE!</v>
      </c>
      <c r="U18" s="65" t="str">
        <f t="shared" si="10"/>
        <v>0964268050</v>
      </c>
      <c r="V18" s="69" t="str">
        <f t="shared" si="11"/>
        <v>0964268050</v>
      </c>
      <c r="W18" s="66">
        <f t="shared" si="12"/>
        <v>1</v>
      </c>
      <c r="X18" s="70">
        <f t="shared" si="13"/>
        <v>1</v>
      </c>
      <c r="Y18" s="66">
        <f t="shared" si="14"/>
        <v>1</v>
      </c>
      <c r="Z18" s="67">
        <f t="shared" si="15"/>
        <v>1</v>
      </c>
      <c r="AA18" s="67">
        <f t="shared" si="16"/>
        <v>1</v>
      </c>
    </row>
    <row r="19" spans="1:27" ht="60" customHeight="1">
      <c r="A19" s="16">
        <v>17</v>
      </c>
      <c r="B19" s="2" t="s">
        <v>52</v>
      </c>
      <c r="C19" s="2" t="s">
        <v>313</v>
      </c>
      <c r="D19" s="2" t="s">
        <v>53</v>
      </c>
      <c r="E19" s="2" t="s">
        <v>117</v>
      </c>
      <c r="F19" s="3" t="s">
        <v>54</v>
      </c>
      <c r="G19" s="20" t="s">
        <v>292</v>
      </c>
      <c r="H19" s="21" t="s">
        <v>253</v>
      </c>
      <c r="I19" s="19"/>
      <c r="J19" s="63"/>
      <c r="K19" s="64">
        <f t="shared" si="0"/>
        <v>1</v>
      </c>
      <c r="L19" s="65" t="str">
        <f t="shared" si="1"/>
        <v>010869801</v>
      </c>
      <c r="M19" s="69" t="str">
        <f t="shared" si="2"/>
        <v>010869801</v>
      </c>
      <c r="N19" s="66">
        <f t="shared" si="3"/>
        <v>1</v>
      </c>
      <c r="O19" s="66">
        <f t="shared" si="4"/>
        <v>1</v>
      </c>
      <c r="P19" s="66">
        <f t="shared" si="5"/>
        <v>1</v>
      </c>
      <c r="Q19" s="67">
        <f t="shared" si="6"/>
        <v>1</v>
      </c>
      <c r="R19" s="68" t="str">
        <f t="shared" si="7"/>
        <v>015767331</v>
      </c>
      <c r="S19" s="65" t="str">
        <f t="shared" si="8"/>
        <v>015767331</v>
      </c>
      <c r="T19" s="66" t="e">
        <f t="shared" si="9"/>
        <v>#VALUE!</v>
      </c>
      <c r="U19" s="65" t="str">
        <f t="shared" si="10"/>
        <v>015767331</v>
      </c>
      <c r="V19" s="69" t="str">
        <f t="shared" si="11"/>
        <v>015767331</v>
      </c>
      <c r="W19" s="66">
        <f t="shared" si="12"/>
        <v>1</v>
      </c>
      <c r="X19" s="70">
        <f t="shared" si="13"/>
        <v>1</v>
      </c>
      <c r="Y19" s="66">
        <f t="shared" si="14"/>
        <v>1</v>
      </c>
      <c r="Z19" s="67">
        <f t="shared" si="15"/>
        <v>1</v>
      </c>
      <c r="AA19" s="67">
        <f t="shared" si="16"/>
        <v>1</v>
      </c>
    </row>
    <row r="20" spans="1:27" ht="60" customHeight="1">
      <c r="A20" s="16">
        <v>18</v>
      </c>
      <c r="B20" s="2" t="s">
        <v>55</v>
      </c>
      <c r="C20" s="2" t="s">
        <v>313</v>
      </c>
      <c r="D20" s="2" t="s">
        <v>56</v>
      </c>
      <c r="E20" s="2" t="s">
        <v>117</v>
      </c>
      <c r="F20" s="3" t="s">
        <v>57</v>
      </c>
      <c r="G20" s="20" t="s">
        <v>293</v>
      </c>
      <c r="H20" s="21" t="s">
        <v>254</v>
      </c>
      <c r="I20" s="19"/>
      <c r="J20" s="63"/>
      <c r="K20" s="64">
        <f t="shared" si="0"/>
        <v>1</v>
      </c>
      <c r="L20" s="65" t="str">
        <f t="shared" si="1"/>
        <v>011332548</v>
      </c>
      <c r="M20" s="69" t="str">
        <f t="shared" si="2"/>
        <v>011332548</v>
      </c>
      <c r="N20" s="66">
        <f t="shared" si="3"/>
        <v>1</v>
      </c>
      <c r="O20" s="66">
        <f t="shared" si="4"/>
        <v>1</v>
      </c>
      <c r="P20" s="66">
        <f t="shared" si="5"/>
        <v>1</v>
      </c>
      <c r="Q20" s="67">
        <f t="shared" si="6"/>
        <v>1</v>
      </c>
      <c r="R20" s="68" t="str">
        <f t="shared" si="7"/>
        <v>016766962</v>
      </c>
      <c r="S20" s="65" t="str">
        <f t="shared" si="8"/>
        <v>016766962</v>
      </c>
      <c r="T20" s="66" t="e">
        <f t="shared" si="9"/>
        <v>#VALUE!</v>
      </c>
      <c r="U20" s="65" t="str">
        <f t="shared" si="10"/>
        <v>016766962</v>
      </c>
      <c r="V20" s="69" t="str">
        <f t="shared" si="11"/>
        <v>016766962</v>
      </c>
      <c r="W20" s="66">
        <f t="shared" si="12"/>
        <v>1</v>
      </c>
      <c r="X20" s="70">
        <f t="shared" si="13"/>
        <v>1</v>
      </c>
      <c r="Y20" s="66">
        <f t="shared" si="14"/>
        <v>1</v>
      </c>
      <c r="Z20" s="67">
        <f t="shared" si="15"/>
        <v>1</v>
      </c>
      <c r="AA20" s="67">
        <f t="shared" si="16"/>
        <v>1</v>
      </c>
    </row>
    <row r="21" spans="1:27" ht="60" customHeight="1">
      <c r="A21" s="16">
        <v>19</v>
      </c>
      <c r="B21" s="2" t="s">
        <v>58</v>
      </c>
      <c r="C21" s="2" t="s">
        <v>235</v>
      </c>
      <c r="D21" s="2" t="s">
        <v>59</v>
      </c>
      <c r="E21" s="2" t="s">
        <v>118</v>
      </c>
      <c r="F21" s="3" t="s">
        <v>60</v>
      </c>
      <c r="G21" s="20" t="s">
        <v>154</v>
      </c>
      <c r="H21" s="21" t="s">
        <v>255</v>
      </c>
      <c r="I21" s="19"/>
      <c r="J21" s="63"/>
      <c r="K21" s="64">
        <f t="shared" si="0"/>
        <v>1</v>
      </c>
      <c r="L21" s="65" t="str">
        <f t="shared" si="1"/>
        <v>020079277</v>
      </c>
      <c r="M21" s="69" t="str">
        <f t="shared" si="2"/>
        <v>020079277</v>
      </c>
      <c r="N21" s="66">
        <f t="shared" si="3"/>
        <v>1</v>
      </c>
      <c r="O21" s="66">
        <f t="shared" si="4"/>
        <v>1</v>
      </c>
      <c r="P21" s="66">
        <f t="shared" si="5"/>
        <v>1</v>
      </c>
      <c r="Q21" s="67">
        <f t="shared" si="6"/>
        <v>1</v>
      </c>
      <c r="R21" s="68" t="str">
        <f t="shared" si="7"/>
        <v>095378202</v>
      </c>
      <c r="S21" s="65" t="str">
        <f t="shared" si="8"/>
        <v>095378202</v>
      </c>
      <c r="T21" s="66" t="e">
        <f t="shared" si="9"/>
        <v>#VALUE!</v>
      </c>
      <c r="U21" s="65" t="str">
        <f t="shared" si="10"/>
        <v>095378202</v>
      </c>
      <c r="V21" s="69" t="str">
        <f t="shared" si="11"/>
        <v>095378202</v>
      </c>
      <c r="W21" s="66">
        <f t="shared" si="12"/>
        <v>1</v>
      </c>
      <c r="X21" s="70">
        <f t="shared" si="13"/>
        <v>1</v>
      </c>
      <c r="Y21" s="66">
        <f t="shared" si="14"/>
        <v>1</v>
      </c>
      <c r="Z21" s="67">
        <f t="shared" si="15"/>
        <v>1</v>
      </c>
      <c r="AA21" s="67">
        <f t="shared" si="16"/>
        <v>1</v>
      </c>
    </row>
    <row r="22" spans="1:27" ht="60" customHeight="1">
      <c r="A22" s="16">
        <v>20</v>
      </c>
      <c r="B22" s="2" t="s">
        <v>61</v>
      </c>
      <c r="C22" s="2" t="s">
        <v>235</v>
      </c>
      <c r="D22" s="2" t="s">
        <v>62</v>
      </c>
      <c r="E22" s="2" t="s">
        <v>118</v>
      </c>
      <c r="F22" s="3" t="s">
        <v>63</v>
      </c>
      <c r="G22" s="20" t="s">
        <v>294</v>
      </c>
      <c r="H22" s="21" t="s">
        <v>256</v>
      </c>
      <c r="I22" s="19"/>
      <c r="J22" s="63"/>
      <c r="K22" s="64">
        <f t="shared" si="0"/>
        <v>1</v>
      </c>
      <c r="L22" s="65" t="str">
        <f t="shared" si="1"/>
        <v>011161394</v>
      </c>
      <c r="M22" s="69" t="str">
        <f t="shared" si="2"/>
        <v>011161394</v>
      </c>
      <c r="N22" s="66">
        <f t="shared" si="3"/>
        <v>1</v>
      </c>
      <c r="O22" s="66">
        <f t="shared" si="4"/>
        <v>1</v>
      </c>
      <c r="P22" s="66">
        <f t="shared" si="5"/>
        <v>1</v>
      </c>
      <c r="Q22" s="67">
        <f t="shared" si="6"/>
        <v>1</v>
      </c>
      <c r="R22" s="68" t="str">
        <f t="shared" si="7"/>
        <v>0964897800</v>
      </c>
      <c r="S22" s="65" t="str">
        <f t="shared" si="8"/>
        <v>0964897800</v>
      </c>
      <c r="T22" s="66" t="e">
        <f t="shared" si="9"/>
        <v>#VALUE!</v>
      </c>
      <c r="U22" s="65" t="str">
        <f t="shared" si="10"/>
        <v>0964897800</v>
      </c>
      <c r="V22" s="69" t="str">
        <f t="shared" si="11"/>
        <v>0964897800</v>
      </c>
      <c r="W22" s="66">
        <f t="shared" si="12"/>
        <v>1</v>
      </c>
      <c r="X22" s="70">
        <f t="shared" si="13"/>
        <v>1</v>
      </c>
      <c r="Y22" s="66">
        <f t="shared" si="14"/>
        <v>1</v>
      </c>
      <c r="Z22" s="67">
        <f t="shared" si="15"/>
        <v>1</v>
      </c>
      <c r="AA22" s="67">
        <f t="shared" si="16"/>
        <v>1</v>
      </c>
    </row>
    <row r="23" spans="1:27" ht="60" customHeight="1">
      <c r="A23" s="16">
        <v>21</v>
      </c>
      <c r="B23" s="2" t="s">
        <v>64</v>
      </c>
      <c r="C23" s="2" t="s">
        <v>235</v>
      </c>
      <c r="D23" s="2" t="s">
        <v>65</v>
      </c>
      <c r="E23" s="2" t="s">
        <v>118</v>
      </c>
      <c r="F23" s="3" t="s">
        <v>66</v>
      </c>
      <c r="G23" s="20" t="s">
        <v>295</v>
      </c>
      <c r="H23" s="21" t="s">
        <v>257</v>
      </c>
      <c r="I23" s="19"/>
      <c r="J23" s="63"/>
      <c r="K23" s="64">
        <f t="shared" si="0"/>
        <v>1</v>
      </c>
      <c r="L23" s="65" t="str">
        <f t="shared" si="1"/>
        <v>020800158</v>
      </c>
      <c r="M23" s="69" t="str">
        <f t="shared" si="2"/>
        <v>020800158</v>
      </c>
      <c r="N23" s="66">
        <f t="shared" si="3"/>
        <v>1</v>
      </c>
      <c r="O23" s="66">
        <f t="shared" si="4"/>
        <v>1</v>
      </c>
      <c r="P23" s="66">
        <f t="shared" si="5"/>
        <v>1</v>
      </c>
      <c r="Q23" s="67">
        <f t="shared" si="6"/>
        <v>1</v>
      </c>
      <c r="R23" s="68" t="str">
        <f t="shared" si="7"/>
        <v>0967181479</v>
      </c>
      <c r="S23" s="65" t="str">
        <f t="shared" si="8"/>
        <v>0967181479</v>
      </c>
      <c r="T23" s="66" t="e">
        <f t="shared" si="9"/>
        <v>#VALUE!</v>
      </c>
      <c r="U23" s="65" t="str">
        <f t="shared" si="10"/>
        <v>0967181479</v>
      </c>
      <c r="V23" s="69" t="str">
        <f t="shared" si="11"/>
        <v>0967181479</v>
      </c>
      <c r="W23" s="66">
        <f t="shared" si="12"/>
        <v>1</v>
      </c>
      <c r="X23" s="70">
        <f t="shared" si="13"/>
        <v>1</v>
      </c>
      <c r="Y23" s="66">
        <f t="shared" si="14"/>
        <v>1</v>
      </c>
      <c r="Z23" s="67">
        <f t="shared" si="15"/>
        <v>1</v>
      </c>
      <c r="AA23" s="67">
        <f t="shared" si="16"/>
        <v>1</v>
      </c>
    </row>
    <row r="24" spans="1:27" ht="60" customHeight="1">
      <c r="A24" s="16">
        <v>22</v>
      </c>
      <c r="B24" s="2" t="s">
        <v>67</v>
      </c>
      <c r="C24" s="2" t="s">
        <v>235</v>
      </c>
      <c r="D24" s="2" t="s">
        <v>68</v>
      </c>
      <c r="E24" s="2" t="s">
        <v>118</v>
      </c>
      <c r="F24" s="3" t="s">
        <v>69</v>
      </c>
      <c r="G24" s="20" t="s">
        <v>296</v>
      </c>
      <c r="H24" s="21" t="s">
        <v>258</v>
      </c>
      <c r="I24" s="19"/>
      <c r="J24" s="63"/>
      <c r="K24" s="64">
        <f t="shared" si="0"/>
        <v>1</v>
      </c>
      <c r="L24" s="65" t="str">
        <f t="shared" si="1"/>
        <v>020101409</v>
      </c>
      <c r="M24" s="69" t="str">
        <f t="shared" si="2"/>
        <v>020101409</v>
      </c>
      <c r="N24" s="66">
        <f t="shared" si="3"/>
        <v>1</v>
      </c>
      <c r="O24" s="66">
        <f t="shared" si="4"/>
        <v>1</v>
      </c>
      <c r="P24" s="66">
        <f t="shared" si="5"/>
        <v>1</v>
      </c>
      <c r="Q24" s="67">
        <f t="shared" si="6"/>
        <v>1</v>
      </c>
      <c r="R24" s="68" t="str">
        <f t="shared" si="7"/>
        <v>087850796</v>
      </c>
      <c r="S24" s="65" t="str">
        <f t="shared" si="8"/>
        <v>087850796</v>
      </c>
      <c r="T24" s="66" t="e">
        <f t="shared" si="9"/>
        <v>#VALUE!</v>
      </c>
      <c r="U24" s="65" t="str">
        <f t="shared" si="10"/>
        <v>087850796</v>
      </c>
      <c r="V24" s="69" t="str">
        <f t="shared" si="11"/>
        <v>087850796</v>
      </c>
      <c r="W24" s="66">
        <f t="shared" si="12"/>
        <v>1</v>
      </c>
      <c r="X24" s="70">
        <f t="shared" si="13"/>
        <v>1</v>
      </c>
      <c r="Y24" s="66">
        <f t="shared" si="14"/>
        <v>1</v>
      </c>
      <c r="Z24" s="67">
        <f t="shared" si="15"/>
        <v>1</v>
      </c>
      <c r="AA24" s="67">
        <f t="shared" si="16"/>
        <v>1</v>
      </c>
    </row>
    <row r="25" spans="1:27" ht="60" customHeight="1">
      <c r="A25" s="16">
        <v>23</v>
      </c>
      <c r="B25" s="2" t="s">
        <v>70</v>
      </c>
      <c r="C25" s="2" t="s">
        <v>235</v>
      </c>
      <c r="D25" s="2" t="s">
        <v>71</v>
      </c>
      <c r="E25" s="2" t="s">
        <v>118</v>
      </c>
      <c r="F25" s="3" t="s">
        <v>72</v>
      </c>
      <c r="G25" s="20" t="s">
        <v>297</v>
      </c>
      <c r="H25" s="21" t="s">
        <v>259</v>
      </c>
      <c r="I25" s="19"/>
      <c r="J25" s="63"/>
      <c r="K25" s="64">
        <f t="shared" si="0"/>
        <v>1</v>
      </c>
      <c r="L25" s="65" t="str">
        <f t="shared" si="1"/>
        <v>062037241</v>
      </c>
      <c r="M25" s="69" t="str">
        <f t="shared" si="2"/>
        <v>062037241</v>
      </c>
      <c r="N25" s="66">
        <f t="shared" si="3"/>
        <v>1</v>
      </c>
      <c r="O25" s="66">
        <f t="shared" si="4"/>
        <v>1</v>
      </c>
      <c r="P25" s="66">
        <f t="shared" si="5"/>
        <v>1</v>
      </c>
      <c r="Q25" s="67">
        <f t="shared" si="6"/>
        <v>1</v>
      </c>
      <c r="R25" s="68" t="str">
        <f t="shared" si="7"/>
        <v>099327113</v>
      </c>
      <c r="S25" s="65" t="str">
        <f t="shared" si="8"/>
        <v>099327113</v>
      </c>
      <c r="T25" s="66" t="e">
        <f t="shared" si="9"/>
        <v>#VALUE!</v>
      </c>
      <c r="U25" s="65" t="str">
        <f t="shared" si="10"/>
        <v>099327113</v>
      </c>
      <c r="V25" s="69" t="str">
        <f t="shared" si="11"/>
        <v>099327113</v>
      </c>
      <c r="W25" s="66">
        <f t="shared" si="12"/>
        <v>1</v>
      </c>
      <c r="X25" s="70">
        <f t="shared" si="13"/>
        <v>1</v>
      </c>
      <c r="Y25" s="66">
        <f t="shared" si="14"/>
        <v>1</v>
      </c>
      <c r="Z25" s="67">
        <f t="shared" si="15"/>
        <v>1</v>
      </c>
      <c r="AA25" s="67">
        <f t="shared" si="16"/>
        <v>1</v>
      </c>
    </row>
    <row r="26" spans="1:27" ht="60" customHeight="1">
      <c r="A26" s="16">
        <v>24</v>
      </c>
      <c r="B26" s="2" t="s">
        <v>73</v>
      </c>
      <c r="C26" s="2" t="s">
        <v>313</v>
      </c>
      <c r="D26" s="2" t="s">
        <v>74</v>
      </c>
      <c r="E26" s="2" t="s">
        <v>118</v>
      </c>
      <c r="F26" s="3" t="s">
        <v>75</v>
      </c>
      <c r="G26" s="20" t="s">
        <v>298</v>
      </c>
      <c r="H26" s="21" t="s">
        <v>260</v>
      </c>
      <c r="I26" s="19"/>
      <c r="J26" s="63"/>
      <c r="K26" s="64">
        <f t="shared" si="0"/>
        <v>1</v>
      </c>
      <c r="L26" s="65" t="str">
        <f t="shared" si="1"/>
        <v>011181997</v>
      </c>
      <c r="M26" s="69" t="str">
        <f t="shared" si="2"/>
        <v>011181997</v>
      </c>
      <c r="N26" s="66">
        <f t="shared" si="3"/>
        <v>1</v>
      </c>
      <c r="O26" s="66">
        <f t="shared" si="4"/>
        <v>1</v>
      </c>
      <c r="P26" s="66">
        <f t="shared" si="5"/>
        <v>1</v>
      </c>
      <c r="Q26" s="67">
        <f t="shared" si="6"/>
        <v>1</v>
      </c>
      <c r="R26" s="68" t="str">
        <f t="shared" si="7"/>
        <v>015214995</v>
      </c>
      <c r="S26" s="65" t="str">
        <f t="shared" si="8"/>
        <v>015214995</v>
      </c>
      <c r="T26" s="66" t="e">
        <f t="shared" si="9"/>
        <v>#VALUE!</v>
      </c>
      <c r="U26" s="65" t="str">
        <f t="shared" si="10"/>
        <v>015214995</v>
      </c>
      <c r="V26" s="69" t="str">
        <f t="shared" si="11"/>
        <v>015214995</v>
      </c>
      <c r="W26" s="66">
        <f t="shared" si="12"/>
        <v>1</v>
      </c>
      <c r="X26" s="70">
        <f t="shared" si="13"/>
        <v>1</v>
      </c>
      <c r="Y26" s="66">
        <f t="shared" si="14"/>
        <v>1</v>
      </c>
      <c r="Z26" s="67">
        <f t="shared" si="15"/>
        <v>1</v>
      </c>
      <c r="AA26" s="67">
        <f t="shared" si="16"/>
        <v>1</v>
      </c>
    </row>
    <row r="27" spans="1:27" ht="60" customHeight="1">
      <c r="A27" s="16">
        <v>25</v>
      </c>
      <c r="B27" s="2" t="s">
        <v>76</v>
      </c>
      <c r="C27" s="2" t="s">
        <v>235</v>
      </c>
      <c r="D27" s="2" t="s">
        <v>77</v>
      </c>
      <c r="E27" s="2" t="s">
        <v>118</v>
      </c>
      <c r="F27" s="3" t="s">
        <v>78</v>
      </c>
      <c r="G27" s="20" t="s">
        <v>299</v>
      </c>
      <c r="H27" s="21" t="s">
        <v>261</v>
      </c>
      <c r="I27" s="19"/>
      <c r="J27" s="63"/>
      <c r="K27" s="64">
        <f t="shared" si="0"/>
        <v>1</v>
      </c>
      <c r="L27" s="65" t="str">
        <f t="shared" si="1"/>
        <v>011074970</v>
      </c>
      <c r="M27" s="69" t="str">
        <f t="shared" si="2"/>
        <v>011074970</v>
      </c>
      <c r="N27" s="66">
        <f t="shared" si="3"/>
        <v>1</v>
      </c>
      <c r="O27" s="66">
        <f t="shared" si="4"/>
        <v>1</v>
      </c>
      <c r="P27" s="66">
        <f t="shared" si="5"/>
        <v>1</v>
      </c>
      <c r="Q27" s="67">
        <f t="shared" si="6"/>
        <v>1</v>
      </c>
      <c r="R27" s="68" t="str">
        <f t="shared" si="7"/>
        <v>0965846463</v>
      </c>
      <c r="S27" s="65" t="str">
        <f t="shared" si="8"/>
        <v>0965846463</v>
      </c>
      <c r="T27" s="66" t="e">
        <f t="shared" si="9"/>
        <v>#VALUE!</v>
      </c>
      <c r="U27" s="65" t="str">
        <f t="shared" si="10"/>
        <v>0965846463</v>
      </c>
      <c r="V27" s="69" t="str">
        <f t="shared" si="11"/>
        <v>0965846463</v>
      </c>
      <c r="W27" s="66">
        <f t="shared" si="12"/>
        <v>1</v>
      </c>
      <c r="X27" s="70">
        <f t="shared" si="13"/>
        <v>1</v>
      </c>
      <c r="Y27" s="66">
        <f t="shared" si="14"/>
        <v>1</v>
      </c>
      <c r="Z27" s="67">
        <f t="shared" si="15"/>
        <v>1</v>
      </c>
      <c r="AA27" s="67">
        <f t="shared" si="16"/>
        <v>1</v>
      </c>
    </row>
    <row r="28" spans="1:27" ht="60" customHeight="1">
      <c r="A28" s="16">
        <v>26</v>
      </c>
      <c r="B28" s="2" t="s">
        <v>79</v>
      </c>
      <c r="C28" s="2" t="s">
        <v>313</v>
      </c>
      <c r="D28" s="2" t="s">
        <v>80</v>
      </c>
      <c r="E28" s="2" t="s">
        <v>118</v>
      </c>
      <c r="F28" s="3" t="s">
        <v>81</v>
      </c>
      <c r="G28" s="20" t="s">
        <v>300</v>
      </c>
      <c r="H28" s="21" t="s">
        <v>262</v>
      </c>
      <c r="I28" s="19"/>
      <c r="J28" s="63"/>
      <c r="K28" s="64">
        <f t="shared" si="0"/>
        <v>1</v>
      </c>
      <c r="L28" s="65" t="str">
        <f t="shared" si="1"/>
        <v>010922628</v>
      </c>
      <c r="M28" s="69" t="str">
        <f t="shared" si="2"/>
        <v>010922628</v>
      </c>
      <c r="N28" s="66">
        <f t="shared" si="3"/>
        <v>1</v>
      </c>
      <c r="O28" s="66">
        <f t="shared" si="4"/>
        <v>1</v>
      </c>
      <c r="P28" s="66">
        <f t="shared" si="5"/>
        <v>1</v>
      </c>
      <c r="Q28" s="67">
        <f t="shared" si="6"/>
        <v>1</v>
      </c>
      <c r="R28" s="68" t="str">
        <f t="shared" si="7"/>
        <v>098945335</v>
      </c>
      <c r="S28" s="65" t="str">
        <f t="shared" si="8"/>
        <v>098945335</v>
      </c>
      <c r="T28" s="66" t="e">
        <f t="shared" si="9"/>
        <v>#VALUE!</v>
      </c>
      <c r="U28" s="65" t="str">
        <f t="shared" si="10"/>
        <v>098945335</v>
      </c>
      <c r="V28" s="69" t="str">
        <f t="shared" si="11"/>
        <v>098945335</v>
      </c>
      <c r="W28" s="66">
        <f t="shared" si="12"/>
        <v>1</v>
      </c>
      <c r="X28" s="70">
        <f t="shared" si="13"/>
        <v>1</v>
      </c>
      <c r="Y28" s="66">
        <f t="shared" si="14"/>
        <v>1</v>
      </c>
      <c r="Z28" s="67">
        <f t="shared" si="15"/>
        <v>1</v>
      </c>
      <c r="AA28" s="67">
        <f t="shared" si="16"/>
        <v>1</v>
      </c>
    </row>
    <row r="29" spans="1:27" ht="60" customHeight="1">
      <c r="A29" s="16">
        <v>27</v>
      </c>
      <c r="B29" s="2" t="s">
        <v>82</v>
      </c>
      <c r="C29" s="2" t="s">
        <v>313</v>
      </c>
      <c r="D29" s="35">
        <v>28590</v>
      </c>
      <c r="E29" s="2" t="s">
        <v>119</v>
      </c>
      <c r="F29" s="3" t="s">
        <v>83</v>
      </c>
      <c r="G29" s="20" t="s">
        <v>301</v>
      </c>
      <c r="H29" s="21" t="s">
        <v>263</v>
      </c>
      <c r="I29" s="19"/>
      <c r="J29" s="63"/>
      <c r="K29" s="64">
        <f t="shared" si="0"/>
        <v>1</v>
      </c>
      <c r="L29" s="65" t="str">
        <f t="shared" si="1"/>
        <v>011193931</v>
      </c>
      <c r="M29" s="69" t="str">
        <f t="shared" si="2"/>
        <v>011193931</v>
      </c>
      <c r="N29" s="66">
        <f t="shared" si="3"/>
        <v>1</v>
      </c>
      <c r="O29" s="66">
        <f t="shared" si="4"/>
        <v>1</v>
      </c>
      <c r="P29" s="66">
        <f t="shared" si="5"/>
        <v>1</v>
      </c>
      <c r="Q29" s="67">
        <f t="shared" si="6"/>
        <v>1</v>
      </c>
      <c r="R29" s="68" t="str">
        <f t="shared" si="7"/>
        <v>016242637</v>
      </c>
      <c r="S29" s="65" t="str">
        <f t="shared" si="8"/>
        <v>016242637</v>
      </c>
      <c r="T29" s="66" t="e">
        <f t="shared" si="9"/>
        <v>#VALUE!</v>
      </c>
      <c r="U29" s="65" t="str">
        <f t="shared" si="10"/>
        <v>016242637</v>
      </c>
      <c r="V29" s="69" t="str">
        <f t="shared" si="11"/>
        <v>016242637</v>
      </c>
      <c r="W29" s="66">
        <f t="shared" si="12"/>
        <v>1</v>
      </c>
      <c r="X29" s="70">
        <f t="shared" si="13"/>
        <v>1</v>
      </c>
      <c r="Y29" s="66">
        <f t="shared" si="14"/>
        <v>1</v>
      </c>
      <c r="Z29" s="67">
        <f t="shared" si="15"/>
        <v>1</v>
      </c>
      <c r="AA29" s="67">
        <f t="shared" si="16"/>
        <v>1</v>
      </c>
    </row>
    <row r="30" spans="1:27" ht="60" customHeight="1">
      <c r="A30" s="16">
        <v>28</v>
      </c>
      <c r="B30" s="2" t="s">
        <v>84</v>
      </c>
      <c r="C30" s="2" t="s">
        <v>235</v>
      </c>
      <c r="D30" s="2" t="s">
        <v>85</v>
      </c>
      <c r="E30" s="2" t="s">
        <v>119</v>
      </c>
      <c r="F30" s="3" t="s">
        <v>86</v>
      </c>
      <c r="G30" s="21" t="s">
        <v>302</v>
      </c>
      <c r="H30" s="21" t="s">
        <v>264</v>
      </c>
      <c r="I30" s="19"/>
      <c r="J30" s="63"/>
      <c r="K30" s="64">
        <f t="shared" si="0"/>
        <v>1</v>
      </c>
      <c r="L30" s="65" t="str">
        <f t="shared" si="1"/>
        <v>011310081</v>
      </c>
      <c r="M30" s="69" t="str">
        <f t="shared" si="2"/>
        <v>011310081</v>
      </c>
      <c r="N30" s="66">
        <f t="shared" si="3"/>
        <v>1</v>
      </c>
      <c r="O30" s="66">
        <f t="shared" si="4"/>
        <v>1</v>
      </c>
      <c r="P30" s="66">
        <f t="shared" si="5"/>
        <v>1</v>
      </c>
      <c r="Q30" s="67">
        <f t="shared" si="6"/>
        <v>1</v>
      </c>
      <c r="R30" s="68" t="str">
        <f t="shared" si="7"/>
        <v>086639964</v>
      </c>
      <c r="S30" s="65" t="str">
        <f t="shared" si="8"/>
        <v>086639964</v>
      </c>
      <c r="T30" s="66" t="e">
        <f t="shared" si="9"/>
        <v>#VALUE!</v>
      </c>
      <c r="U30" s="65" t="str">
        <f t="shared" si="10"/>
        <v>086639964</v>
      </c>
      <c r="V30" s="69" t="str">
        <f t="shared" si="11"/>
        <v>086639964</v>
      </c>
      <c r="W30" s="66">
        <f t="shared" si="12"/>
        <v>1</v>
      </c>
      <c r="X30" s="70">
        <f t="shared" si="13"/>
        <v>1</v>
      </c>
      <c r="Y30" s="66">
        <f t="shared" si="14"/>
        <v>1</v>
      </c>
      <c r="Z30" s="67">
        <f t="shared" si="15"/>
        <v>1</v>
      </c>
      <c r="AA30" s="67">
        <f t="shared" si="16"/>
        <v>1</v>
      </c>
    </row>
    <row r="31" spans="1:27" ht="60" customHeight="1">
      <c r="A31" s="16">
        <v>29</v>
      </c>
      <c r="B31" s="2" t="s">
        <v>87</v>
      </c>
      <c r="C31" s="2" t="s">
        <v>235</v>
      </c>
      <c r="D31" s="2" t="s">
        <v>88</v>
      </c>
      <c r="E31" s="2" t="s">
        <v>119</v>
      </c>
      <c r="F31" s="3" t="s">
        <v>89</v>
      </c>
      <c r="G31" s="20" t="s">
        <v>303</v>
      </c>
      <c r="H31" s="21" t="s">
        <v>265</v>
      </c>
      <c r="I31" s="19"/>
      <c r="J31" s="63"/>
      <c r="K31" s="64">
        <f t="shared" si="0"/>
        <v>1</v>
      </c>
      <c r="L31" s="65" t="str">
        <f t="shared" si="1"/>
        <v>150917271</v>
      </c>
      <c r="M31" s="69" t="str">
        <f t="shared" si="2"/>
        <v>150917271</v>
      </c>
      <c r="N31" s="66">
        <f t="shared" si="3"/>
        <v>1</v>
      </c>
      <c r="O31" s="66">
        <f t="shared" si="4"/>
        <v>1</v>
      </c>
      <c r="P31" s="66">
        <f t="shared" si="5"/>
        <v>1</v>
      </c>
      <c r="Q31" s="67">
        <f t="shared" si="6"/>
        <v>1</v>
      </c>
      <c r="R31" s="68" t="str">
        <f t="shared" si="7"/>
        <v>0885112449</v>
      </c>
      <c r="S31" s="65" t="str">
        <f t="shared" si="8"/>
        <v>0885112449</v>
      </c>
      <c r="T31" s="66" t="e">
        <f t="shared" si="9"/>
        <v>#VALUE!</v>
      </c>
      <c r="U31" s="65" t="str">
        <f t="shared" si="10"/>
        <v>0885112449</v>
      </c>
      <c r="V31" s="69" t="str">
        <f t="shared" si="11"/>
        <v>0885112449</v>
      </c>
      <c r="W31" s="66">
        <f t="shared" si="12"/>
        <v>1</v>
      </c>
      <c r="X31" s="70">
        <f t="shared" si="13"/>
        <v>1</v>
      </c>
      <c r="Y31" s="66">
        <f t="shared" si="14"/>
        <v>1</v>
      </c>
      <c r="Z31" s="67">
        <f t="shared" si="15"/>
        <v>1</v>
      </c>
      <c r="AA31" s="67">
        <f t="shared" si="16"/>
        <v>1</v>
      </c>
    </row>
    <row r="32" spans="1:27" ht="60" customHeight="1">
      <c r="A32" s="16">
        <v>30</v>
      </c>
      <c r="B32" s="2" t="s">
        <v>90</v>
      </c>
      <c r="C32" s="2" t="s">
        <v>313</v>
      </c>
      <c r="D32" s="2" t="s">
        <v>91</v>
      </c>
      <c r="E32" s="2" t="s">
        <v>119</v>
      </c>
      <c r="F32" s="3" t="s">
        <v>92</v>
      </c>
      <c r="G32" s="20" t="s">
        <v>304</v>
      </c>
      <c r="H32" s="21" t="s">
        <v>266</v>
      </c>
      <c r="I32" s="19"/>
      <c r="J32" s="63"/>
      <c r="K32" s="64">
        <f t="shared" si="0"/>
        <v>1</v>
      </c>
      <c r="L32" s="65" t="str">
        <f t="shared" si="1"/>
        <v>011163738</v>
      </c>
      <c r="M32" s="69" t="str">
        <f t="shared" si="2"/>
        <v>011163738</v>
      </c>
      <c r="N32" s="66">
        <f t="shared" si="3"/>
        <v>1</v>
      </c>
      <c r="O32" s="66">
        <f t="shared" si="4"/>
        <v>1</v>
      </c>
      <c r="P32" s="66">
        <f t="shared" si="5"/>
        <v>1</v>
      </c>
      <c r="Q32" s="67">
        <f t="shared" si="6"/>
        <v>1</v>
      </c>
      <c r="R32" s="68" t="str">
        <f t="shared" si="7"/>
        <v>0964505658</v>
      </c>
      <c r="S32" s="65" t="str">
        <f t="shared" si="8"/>
        <v>0964505658</v>
      </c>
      <c r="T32" s="66" t="e">
        <f t="shared" si="9"/>
        <v>#VALUE!</v>
      </c>
      <c r="U32" s="65" t="str">
        <f t="shared" si="10"/>
        <v>0964505658</v>
      </c>
      <c r="V32" s="69" t="str">
        <f t="shared" si="11"/>
        <v>0964505658</v>
      </c>
      <c r="W32" s="66">
        <f t="shared" si="12"/>
        <v>1</v>
      </c>
      <c r="X32" s="70">
        <f t="shared" si="13"/>
        <v>1</v>
      </c>
      <c r="Y32" s="66">
        <f t="shared" si="14"/>
        <v>1</v>
      </c>
      <c r="Z32" s="67">
        <f t="shared" si="15"/>
        <v>1</v>
      </c>
      <c r="AA32" s="67">
        <f t="shared" si="16"/>
        <v>1</v>
      </c>
    </row>
    <row r="33" spans="1:27" ht="60" customHeight="1">
      <c r="A33" s="16">
        <v>31</v>
      </c>
      <c r="B33" s="2" t="s">
        <v>93</v>
      </c>
      <c r="C33" s="2" t="s">
        <v>235</v>
      </c>
      <c r="D33" s="2" t="s">
        <v>94</v>
      </c>
      <c r="E33" s="2" t="s">
        <v>119</v>
      </c>
      <c r="F33" s="3">
        <v>88</v>
      </c>
      <c r="G33" s="21" t="s">
        <v>305</v>
      </c>
      <c r="H33" s="21" t="s">
        <v>267</v>
      </c>
      <c r="I33" s="19"/>
      <c r="J33" s="63"/>
      <c r="K33" s="64">
        <f t="shared" si="0"/>
        <v>1</v>
      </c>
      <c r="L33" s="65" t="str">
        <f t="shared" si="1"/>
        <v>0</v>
      </c>
      <c r="M33" s="69" t="str">
        <f t="shared" si="2"/>
        <v>0</v>
      </c>
      <c r="N33" s="66">
        <f t="shared" si="3"/>
        <v>2</v>
      </c>
      <c r="O33" s="66">
        <f t="shared" si="4"/>
        <v>1</v>
      </c>
      <c r="P33" s="66">
        <f t="shared" si="5"/>
        <v>2</v>
      </c>
      <c r="Q33" s="67">
        <f t="shared" si="6"/>
        <v>2</v>
      </c>
      <c r="R33" s="68" t="str">
        <f t="shared" si="7"/>
        <v>0964237046</v>
      </c>
      <c r="S33" s="65" t="str">
        <f t="shared" si="8"/>
        <v>0964237046</v>
      </c>
      <c r="T33" s="66" t="e">
        <f t="shared" si="9"/>
        <v>#VALUE!</v>
      </c>
      <c r="U33" s="65" t="str">
        <f t="shared" si="10"/>
        <v>0964237046</v>
      </c>
      <c r="V33" s="69" t="str">
        <f t="shared" si="11"/>
        <v>0964237046</v>
      </c>
      <c r="W33" s="66">
        <f t="shared" si="12"/>
        <v>1</v>
      </c>
      <c r="X33" s="70">
        <f t="shared" si="13"/>
        <v>1</v>
      </c>
      <c r="Y33" s="66">
        <f t="shared" si="14"/>
        <v>1</v>
      </c>
      <c r="Z33" s="67">
        <f t="shared" si="15"/>
        <v>1</v>
      </c>
      <c r="AA33" s="67">
        <f t="shared" si="16"/>
        <v>2</v>
      </c>
    </row>
    <row r="34" spans="1:27" ht="60" customHeight="1">
      <c r="A34" s="16">
        <v>32</v>
      </c>
      <c r="B34" s="2" t="s">
        <v>95</v>
      </c>
      <c r="C34" s="2" t="s">
        <v>313</v>
      </c>
      <c r="D34" s="2" t="s">
        <v>96</v>
      </c>
      <c r="E34" s="2" t="s">
        <v>119</v>
      </c>
      <c r="F34" s="3" t="s">
        <v>97</v>
      </c>
      <c r="G34" s="20" t="s">
        <v>306</v>
      </c>
      <c r="H34" s="21" t="s">
        <v>268</v>
      </c>
      <c r="I34" s="19"/>
      <c r="J34" s="63"/>
      <c r="K34" s="64">
        <f t="shared" si="0"/>
        <v>1</v>
      </c>
      <c r="L34" s="65" t="str">
        <f t="shared" si="1"/>
        <v>011074746</v>
      </c>
      <c r="M34" s="69" t="str">
        <f t="shared" si="2"/>
        <v>011074746</v>
      </c>
      <c r="N34" s="66">
        <f t="shared" si="3"/>
        <v>1</v>
      </c>
      <c r="O34" s="66">
        <f t="shared" si="4"/>
        <v>1</v>
      </c>
      <c r="P34" s="66">
        <f t="shared" si="5"/>
        <v>1</v>
      </c>
      <c r="Q34" s="67">
        <f t="shared" si="6"/>
        <v>1</v>
      </c>
      <c r="R34" s="68" t="str">
        <f t="shared" si="7"/>
        <v>0964922518</v>
      </c>
      <c r="S34" s="65" t="str">
        <f t="shared" si="8"/>
        <v>0964922518</v>
      </c>
      <c r="T34" s="66" t="e">
        <f t="shared" si="9"/>
        <v>#VALUE!</v>
      </c>
      <c r="U34" s="65" t="str">
        <f t="shared" si="10"/>
        <v>0964922518</v>
      </c>
      <c r="V34" s="69" t="str">
        <f t="shared" si="11"/>
        <v>0964922518</v>
      </c>
      <c r="W34" s="66">
        <f t="shared" si="12"/>
        <v>1</v>
      </c>
      <c r="X34" s="70">
        <f t="shared" si="13"/>
        <v>1</v>
      </c>
      <c r="Y34" s="66">
        <f t="shared" si="14"/>
        <v>1</v>
      </c>
      <c r="Z34" s="67">
        <f t="shared" si="15"/>
        <v>1</v>
      </c>
      <c r="AA34" s="67">
        <f t="shared" si="16"/>
        <v>1</v>
      </c>
    </row>
    <row r="35" spans="1:27" ht="60" customHeight="1">
      <c r="A35" s="16">
        <v>33</v>
      </c>
      <c r="B35" s="2" t="s">
        <v>98</v>
      </c>
      <c r="C35" s="2" t="s">
        <v>235</v>
      </c>
      <c r="D35" s="2" t="s">
        <v>99</v>
      </c>
      <c r="E35" s="2" t="s">
        <v>119</v>
      </c>
      <c r="F35" s="3" t="s">
        <v>100</v>
      </c>
      <c r="G35" s="20" t="s">
        <v>307</v>
      </c>
      <c r="H35" s="21" t="s">
        <v>269</v>
      </c>
      <c r="I35" s="19"/>
      <c r="J35" s="63"/>
      <c r="K35" s="64">
        <f t="shared" si="0"/>
        <v>1</v>
      </c>
      <c r="L35" s="65" t="str">
        <f t="shared" si="1"/>
        <v>011332533</v>
      </c>
      <c r="M35" s="69" t="str">
        <f t="shared" si="2"/>
        <v>011332533</v>
      </c>
      <c r="N35" s="66">
        <f t="shared" si="3"/>
        <v>1</v>
      </c>
      <c r="O35" s="66">
        <f t="shared" si="4"/>
        <v>1</v>
      </c>
      <c r="P35" s="66">
        <f t="shared" si="5"/>
        <v>1</v>
      </c>
      <c r="Q35" s="67">
        <f t="shared" si="6"/>
        <v>1</v>
      </c>
      <c r="R35" s="68" t="str">
        <f t="shared" si="7"/>
        <v>081791437</v>
      </c>
      <c r="S35" s="65" t="str">
        <f t="shared" si="8"/>
        <v>081791437</v>
      </c>
      <c r="T35" s="66" t="e">
        <f t="shared" si="9"/>
        <v>#VALUE!</v>
      </c>
      <c r="U35" s="65" t="str">
        <f t="shared" si="10"/>
        <v>081791437</v>
      </c>
      <c r="V35" s="69" t="str">
        <f t="shared" si="11"/>
        <v>081791437</v>
      </c>
      <c r="W35" s="66">
        <f t="shared" si="12"/>
        <v>1</v>
      </c>
      <c r="X35" s="70">
        <f t="shared" si="13"/>
        <v>1</v>
      </c>
      <c r="Y35" s="66">
        <f t="shared" si="14"/>
        <v>1</v>
      </c>
      <c r="Z35" s="67">
        <f t="shared" si="15"/>
        <v>1</v>
      </c>
      <c r="AA35" s="67">
        <f t="shared" si="16"/>
        <v>1</v>
      </c>
    </row>
    <row r="36" spans="1:27" ht="60" customHeight="1">
      <c r="A36" s="16">
        <v>34</v>
      </c>
      <c r="B36" s="2" t="s">
        <v>101</v>
      </c>
      <c r="C36" s="2" t="s">
        <v>235</v>
      </c>
      <c r="D36" s="2" t="s">
        <v>94</v>
      </c>
      <c r="E36" s="2" t="s">
        <v>119</v>
      </c>
      <c r="F36" s="3">
        <v>91</v>
      </c>
      <c r="G36" s="20" t="s">
        <v>308</v>
      </c>
      <c r="H36" s="21" t="s">
        <v>270</v>
      </c>
      <c r="I36" s="19"/>
      <c r="J36" s="63"/>
      <c r="K36" s="64">
        <f t="shared" si="0"/>
        <v>1</v>
      </c>
      <c r="L36" s="65" t="str">
        <f t="shared" si="1"/>
        <v>011279490</v>
      </c>
      <c r="M36" s="69" t="str">
        <f t="shared" si="2"/>
        <v>011279490</v>
      </c>
      <c r="N36" s="66">
        <f t="shared" si="3"/>
        <v>1</v>
      </c>
      <c r="O36" s="66">
        <f t="shared" si="4"/>
        <v>1</v>
      </c>
      <c r="P36" s="66">
        <f t="shared" si="5"/>
        <v>1</v>
      </c>
      <c r="Q36" s="67">
        <f t="shared" si="6"/>
        <v>1</v>
      </c>
      <c r="R36" s="68" t="str">
        <f t="shared" si="7"/>
        <v>093503220</v>
      </c>
      <c r="S36" s="65" t="str">
        <f t="shared" si="8"/>
        <v>093503220</v>
      </c>
      <c r="T36" s="66" t="e">
        <f t="shared" si="9"/>
        <v>#VALUE!</v>
      </c>
      <c r="U36" s="65" t="str">
        <f t="shared" si="10"/>
        <v>093503220</v>
      </c>
      <c r="V36" s="69" t="str">
        <f t="shared" si="11"/>
        <v>093503220</v>
      </c>
      <c r="W36" s="66">
        <f t="shared" si="12"/>
        <v>1</v>
      </c>
      <c r="X36" s="70">
        <f t="shared" si="13"/>
        <v>1</v>
      </c>
      <c r="Y36" s="66">
        <f t="shared" si="14"/>
        <v>1</v>
      </c>
      <c r="Z36" s="67">
        <f t="shared" si="15"/>
        <v>1</v>
      </c>
      <c r="AA36" s="67">
        <f t="shared" si="16"/>
        <v>1</v>
      </c>
    </row>
    <row r="37" spans="1:27" ht="60" customHeight="1">
      <c r="A37" s="16">
        <v>35</v>
      </c>
      <c r="B37" s="2" t="s">
        <v>102</v>
      </c>
      <c r="C37" s="2" t="s">
        <v>235</v>
      </c>
      <c r="D37" s="2" t="s">
        <v>103</v>
      </c>
      <c r="E37" s="2" t="s">
        <v>119</v>
      </c>
      <c r="F37" s="3">
        <v>93</v>
      </c>
      <c r="G37" s="20" t="s">
        <v>309</v>
      </c>
      <c r="H37" s="21" t="s">
        <v>271</v>
      </c>
      <c r="I37" s="19"/>
      <c r="J37" s="63"/>
      <c r="K37" s="64">
        <f t="shared" si="0"/>
        <v>1</v>
      </c>
      <c r="L37" s="65" t="str">
        <f t="shared" si="1"/>
        <v>011299539</v>
      </c>
      <c r="M37" s="69" t="str">
        <f t="shared" si="2"/>
        <v>011299539</v>
      </c>
      <c r="N37" s="66">
        <f t="shared" si="3"/>
        <v>1</v>
      </c>
      <c r="O37" s="66">
        <f t="shared" si="4"/>
        <v>1</v>
      </c>
      <c r="P37" s="66">
        <f t="shared" si="5"/>
        <v>1</v>
      </c>
      <c r="Q37" s="67">
        <f t="shared" si="6"/>
        <v>1</v>
      </c>
      <c r="R37" s="68" t="str">
        <f t="shared" si="7"/>
        <v>0965618789</v>
      </c>
      <c r="S37" s="65" t="str">
        <f t="shared" si="8"/>
        <v>0965618789</v>
      </c>
      <c r="T37" s="66" t="e">
        <f t="shared" si="9"/>
        <v>#VALUE!</v>
      </c>
      <c r="U37" s="65" t="str">
        <f t="shared" si="10"/>
        <v>0965618789</v>
      </c>
      <c r="V37" s="69" t="str">
        <f t="shared" si="11"/>
        <v>0965618789</v>
      </c>
      <c r="W37" s="66">
        <f t="shared" si="12"/>
        <v>1</v>
      </c>
      <c r="X37" s="70">
        <f t="shared" si="13"/>
        <v>1</v>
      </c>
      <c r="Y37" s="66">
        <f t="shared" si="14"/>
        <v>1</v>
      </c>
      <c r="Z37" s="67">
        <f t="shared" si="15"/>
        <v>1</v>
      </c>
      <c r="AA37" s="67">
        <f t="shared" si="16"/>
        <v>1</v>
      </c>
    </row>
    <row r="38" spans="1:27" ht="60" customHeight="1">
      <c r="A38" s="16">
        <v>36</v>
      </c>
      <c r="B38" s="2" t="s">
        <v>104</v>
      </c>
      <c r="C38" s="2" t="s">
        <v>235</v>
      </c>
      <c r="D38" s="2" t="s">
        <v>41</v>
      </c>
      <c r="E38" s="2" t="s">
        <v>119</v>
      </c>
      <c r="F38" s="3">
        <v>94</v>
      </c>
      <c r="G38" s="20" t="s">
        <v>310</v>
      </c>
      <c r="H38" s="21" t="s">
        <v>272</v>
      </c>
      <c r="I38" s="19"/>
      <c r="J38" s="63"/>
      <c r="K38" s="64">
        <f t="shared" si="0"/>
        <v>1</v>
      </c>
      <c r="L38" s="65" t="str">
        <f t="shared" si="1"/>
        <v>011299535</v>
      </c>
      <c r="M38" s="69" t="str">
        <f t="shared" si="2"/>
        <v>011299535</v>
      </c>
      <c r="N38" s="66">
        <f t="shared" si="3"/>
        <v>1</v>
      </c>
      <c r="O38" s="66">
        <f t="shared" si="4"/>
        <v>1</v>
      </c>
      <c r="P38" s="66">
        <f t="shared" si="5"/>
        <v>1</v>
      </c>
      <c r="Q38" s="67">
        <f t="shared" si="6"/>
        <v>1</v>
      </c>
      <c r="R38" s="68" t="str">
        <f t="shared" si="7"/>
        <v>0966597860</v>
      </c>
      <c r="S38" s="65" t="str">
        <f t="shared" si="8"/>
        <v>0966597860</v>
      </c>
      <c r="T38" s="66" t="e">
        <f t="shared" si="9"/>
        <v>#VALUE!</v>
      </c>
      <c r="U38" s="65" t="str">
        <f t="shared" si="10"/>
        <v>0966597860</v>
      </c>
      <c r="V38" s="69" t="str">
        <f t="shared" si="11"/>
        <v>0966597860</v>
      </c>
      <c r="W38" s="66">
        <f t="shared" si="12"/>
        <v>1</v>
      </c>
      <c r="X38" s="70">
        <f t="shared" si="13"/>
        <v>1</v>
      </c>
      <c r="Y38" s="66">
        <f t="shared" si="14"/>
        <v>1</v>
      </c>
      <c r="Z38" s="67">
        <f t="shared" si="15"/>
        <v>1</v>
      </c>
      <c r="AA38" s="67">
        <f t="shared" si="16"/>
        <v>1</v>
      </c>
    </row>
    <row r="39" spans="1:27" ht="60" customHeight="1">
      <c r="A39" s="16">
        <v>37</v>
      </c>
      <c r="B39" s="2" t="s">
        <v>105</v>
      </c>
      <c r="C39" s="2" t="s">
        <v>235</v>
      </c>
      <c r="D39" s="2" t="s">
        <v>106</v>
      </c>
      <c r="E39" s="2" t="s">
        <v>120</v>
      </c>
      <c r="F39" s="3" t="s">
        <v>107</v>
      </c>
      <c r="G39" s="20" t="s">
        <v>311</v>
      </c>
      <c r="H39" s="21" t="s">
        <v>273</v>
      </c>
      <c r="I39" s="19"/>
      <c r="J39" s="63"/>
      <c r="K39" s="64">
        <f t="shared" si="0"/>
        <v>1</v>
      </c>
      <c r="L39" s="65" t="str">
        <f t="shared" si="1"/>
        <v>101320348</v>
      </c>
      <c r="M39" s="69" t="str">
        <f t="shared" si="2"/>
        <v>101320348</v>
      </c>
      <c r="N39" s="66">
        <f t="shared" si="3"/>
        <v>1</v>
      </c>
      <c r="O39" s="66">
        <f t="shared" si="4"/>
        <v>1</v>
      </c>
      <c r="P39" s="66">
        <f t="shared" si="5"/>
        <v>1</v>
      </c>
      <c r="Q39" s="67">
        <f t="shared" si="6"/>
        <v>1</v>
      </c>
      <c r="R39" s="68" t="str">
        <f t="shared" si="7"/>
        <v>016316917</v>
      </c>
      <c r="S39" s="65" t="str">
        <f t="shared" si="8"/>
        <v>016316917</v>
      </c>
      <c r="T39" s="66" t="e">
        <f t="shared" si="9"/>
        <v>#VALUE!</v>
      </c>
      <c r="U39" s="65" t="str">
        <f t="shared" si="10"/>
        <v>016316917</v>
      </c>
      <c r="V39" s="69" t="str">
        <f t="shared" si="11"/>
        <v>016316917</v>
      </c>
      <c r="W39" s="66">
        <f t="shared" si="12"/>
        <v>1</v>
      </c>
      <c r="X39" s="70">
        <f t="shared" si="13"/>
        <v>1</v>
      </c>
      <c r="Y39" s="66">
        <f t="shared" si="14"/>
        <v>1</v>
      </c>
      <c r="Z39" s="67">
        <f t="shared" si="15"/>
        <v>1</v>
      </c>
      <c r="AA39" s="67">
        <f t="shared" si="16"/>
        <v>1</v>
      </c>
    </row>
    <row r="40" spans="1:27" ht="60" customHeight="1">
      <c r="A40" s="16">
        <v>38</v>
      </c>
      <c r="B40" s="2" t="s">
        <v>108</v>
      </c>
      <c r="C40" s="2" t="s">
        <v>235</v>
      </c>
      <c r="D40" s="2" t="s">
        <v>109</v>
      </c>
      <c r="E40" s="2" t="s">
        <v>120</v>
      </c>
      <c r="F40" s="3">
        <v>100</v>
      </c>
      <c r="G40" s="21" t="s">
        <v>305</v>
      </c>
      <c r="H40" s="21" t="s">
        <v>274</v>
      </c>
      <c r="I40" s="19"/>
      <c r="J40" s="63"/>
      <c r="K40" s="64">
        <f t="shared" si="0"/>
        <v>1</v>
      </c>
      <c r="L40" s="65" t="str">
        <f t="shared" si="1"/>
        <v>0</v>
      </c>
      <c r="M40" s="69" t="str">
        <f t="shared" si="2"/>
        <v>0</v>
      </c>
      <c r="N40" s="66">
        <f t="shared" si="3"/>
        <v>2</v>
      </c>
      <c r="O40" s="66">
        <f t="shared" si="4"/>
        <v>1</v>
      </c>
      <c r="P40" s="66">
        <f t="shared" si="5"/>
        <v>2</v>
      </c>
      <c r="Q40" s="67">
        <f t="shared" si="6"/>
        <v>2</v>
      </c>
      <c r="R40" s="68" t="str">
        <f t="shared" si="7"/>
        <v>0966240394</v>
      </c>
      <c r="S40" s="65" t="str">
        <f t="shared" si="8"/>
        <v>0966240394</v>
      </c>
      <c r="T40" s="66" t="e">
        <f t="shared" si="9"/>
        <v>#VALUE!</v>
      </c>
      <c r="U40" s="65" t="str">
        <f t="shared" si="10"/>
        <v>0966240394</v>
      </c>
      <c r="V40" s="69" t="str">
        <f t="shared" si="11"/>
        <v>0966240394</v>
      </c>
      <c r="W40" s="66">
        <f t="shared" si="12"/>
        <v>1</v>
      </c>
      <c r="X40" s="70">
        <f t="shared" si="13"/>
        <v>1</v>
      </c>
      <c r="Y40" s="66">
        <f t="shared" si="14"/>
        <v>1</v>
      </c>
      <c r="Z40" s="67">
        <f t="shared" si="15"/>
        <v>1</v>
      </c>
      <c r="AA40" s="67">
        <f t="shared" si="16"/>
        <v>2</v>
      </c>
    </row>
    <row r="41" spans="1:27" ht="60" customHeight="1" thickBot="1">
      <c r="A41" s="23">
        <v>39</v>
      </c>
      <c r="B41" s="4" t="s">
        <v>110</v>
      </c>
      <c r="C41" s="4" t="s">
        <v>313</v>
      </c>
      <c r="D41" s="4" t="s">
        <v>111</v>
      </c>
      <c r="E41" s="4" t="s">
        <v>120</v>
      </c>
      <c r="F41" s="5" t="s">
        <v>112</v>
      </c>
      <c r="G41" s="24" t="s">
        <v>312</v>
      </c>
      <c r="H41" s="78" t="s">
        <v>275</v>
      </c>
      <c r="I41" s="26"/>
      <c r="J41" s="63"/>
      <c r="K41" s="64">
        <f t="shared" si="0"/>
        <v>1</v>
      </c>
      <c r="L41" s="65" t="str">
        <f t="shared" si="1"/>
        <v>011360967</v>
      </c>
      <c r="M41" s="69" t="str">
        <f t="shared" si="2"/>
        <v>011360967</v>
      </c>
      <c r="N41" s="66">
        <f t="shared" si="3"/>
        <v>1</v>
      </c>
      <c r="O41" s="66">
        <f t="shared" si="4"/>
        <v>1</v>
      </c>
      <c r="P41" s="66">
        <f t="shared" si="5"/>
        <v>1</v>
      </c>
      <c r="Q41" s="67">
        <f t="shared" si="6"/>
        <v>1</v>
      </c>
      <c r="R41" s="68" t="str">
        <f t="shared" si="7"/>
        <v>087356623</v>
      </c>
      <c r="S41" s="65" t="str">
        <f t="shared" si="8"/>
        <v>087356623</v>
      </c>
      <c r="T41" s="66" t="e">
        <f t="shared" si="9"/>
        <v>#VALUE!</v>
      </c>
      <c r="U41" s="65" t="str">
        <f t="shared" si="10"/>
        <v>087356623</v>
      </c>
      <c r="V41" s="69" t="str">
        <f t="shared" si="11"/>
        <v>087356623</v>
      </c>
      <c r="W41" s="66">
        <f t="shared" si="12"/>
        <v>1</v>
      </c>
      <c r="X41" s="70">
        <f t="shared" si="13"/>
        <v>1</v>
      </c>
      <c r="Y41" s="66">
        <f t="shared" si="14"/>
        <v>1</v>
      </c>
      <c r="Z41" s="67">
        <f t="shared" si="15"/>
        <v>1</v>
      </c>
      <c r="AA41" s="67">
        <f t="shared" si="16"/>
        <v>1</v>
      </c>
    </row>
    <row r="42" spans="1:27" ht="24" thickTop="1">
      <c r="A42" s="97"/>
      <c r="B42" s="97"/>
      <c r="C42" s="97"/>
      <c r="D42" s="97"/>
      <c r="E42" s="97"/>
      <c r="F42" s="98"/>
      <c r="G42" s="98"/>
      <c r="H42" s="98"/>
      <c r="I42" s="97"/>
    </row>
    <row r="43" spans="1:27">
      <c r="A43" s="97"/>
      <c r="B43" s="97"/>
      <c r="C43" s="97"/>
      <c r="D43" s="97"/>
      <c r="E43" s="97"/>
      <c r="F43" s="98"/>
      <c r="G43" s="98"/>
      <c r="H43" s="98"/>
      <c r="I43" s="97"/>
    </row>
    <row r="44" spans="1:27" ht="40.15" customHeight="1">
      <c r="A44" s="99" t="s">
        <v>114</v>
      </c>
      <c r="B44" s="97"/>
      <c r="C44" s="97"/>
      <c r="D44" s="97"/>
      <c r="E44" s="97"/>
      <c r="F44" s="98"/>
      <c r="G44" s="100" t="s">
        <v>113</v>
      </c>
      <c r="H44" s="98"/>
      <c r="I44" s="97"/>
    </row>
    <row r="45" spans="1:27">
      <c r="A45" s="97"/>
      <c r="B45" s="97"/>
      <c r="C45" s="97"/>
      <c r="D45" s="97"/>
      <c r="E45" s="97"/>
      <c r="F45" s="98"/>
      <c r="G45" s="98"/>
      <c r="H45" s="98"/>
      <c r="I45" s="97"/>
    </row>
    <row r="46" spans="1:27">
      <c r="A46" s="97"/>
      <c r="B46" s="97"/>
      <c r="C46" s="97"/>
      <c r="D46" s="97"/>
      <c r="E46" s="97"/>
      <c r="F46" s="98"/>
      <c r="G46" s="98"/>
      <c r="H46" s="98"/>
      <c r="I46" s="97"/>
    </row>
    <row r="47" spans="1:27">
      <c r="A47" s="97"/>
      <c r="B47" s="97"/>
      <c r="C47" s="97"/>
      <c r="D47" s="97"/>
      <c r="E47" s="97"/>
      <c r="F47" s="98"/>
      <c r="G47" s="98"/>
      <c r="H47" s="98"/>
      <c r="I47" s="97"/>
    </row>
    <row r="48" spans="1:27">
      <c r="A48" s="97"/>
      <c r="B48" s="97"/>
      <c r="C48" s="97"/>
      <c r="D48" s="97"/>
      <c r="E48" s="97"/>
      <c r="F48" s="98"/>
      <c r="G48" s="98"/>
      <c r="H48" s="98"/>
      <c r="I48" s="97"/>
    </row>
    <row r="49" spans="1:9" ht="30" customHeight="1">
      <c r="A49" s="97"/>
      <c r="B49" s="97"/>
      <c r="C49" s="97"/>
      <c r="D49" s="97"/>
      <c r="E49" s="97"/>
      <c r="F49" s="98"/>
      <c r="G49" s="98"/>
      <c r="H49" s="98"/>
      <c r="I49" s="97"/>
    </row>
    <row r="52" spans="1:9">
      <c r="H52" s="98" t="s">
        <v>204</v>
      </c>
      <c r="I52" s="98"/>
    </row>
  </sheetData>
  <sheetProtection formatCells="0" formatColumns="0" formatRows="0" insertColumns="0" insertRows="0" insertHyperlinks="0" deleteColumns="0" deleteRows="0" sort="0" autoFilter="0" pivotTables="0"/>
  <mergeCells count="7">
    <mergeCell ref="H52:I52"/>
    <mergeCell ref="J1:AA1"/>
    <mergeCell ref="AR3:BC3"/>
    <mergeCell ref="A1:I1"/>
    <mergeCell ref="A42:I43"/>
    <mergeCell ref="A44:F49"/>
    <mergeCell ref="G44:I49"/>
  </mergeCells>
  <printOptions horizontalCentered="1"/>
  <pageMargins left="0.31496062992125984" right="0.19685039370078741" top="0.19685039370078741" bottom="0.39370078740157483" header="0.19685039370078741" footer="0.19685039370078741"/>
  <pageSetup paperSize="9" orientation="landscape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8"/>
  <sheetViews>
    <sheetView tabSelected="1" view="pageBreakPreview" zoomScale="84" zoomScaleNormal="56" zoomScaleSheetLayoutView="84" workbookViewId="0">
      <selection activeCell="I3" sqref="I3"/>
    </sheetView>
  </sheetViews>
  <sheetFormatPr defaultColWidth="9" defaultRowHeight="23.25"/>
  <cols>
    <col min="1" max="1" width="5.75" style="80" customWidth="1"/>
    <col min="2" max="2" width="7.25" style="80" bestFit="1" customWidth="1"/>
    <col min="3" max="3" width="16.875" style="80" bestFit="1" customWidth="1"/>
    <col min="4" max="4" width="5" style="80" customWidth="1"/>
    <col min="5" max="5" width="13.75" style="80" customWidth="1"/>
    <col min="6" max="6" width="13.625" style="80" bestFit="1" customWidth="1"/>
    <col min="7" max="7" width="20.375" style="94" customWidth="1"/>
    <col min="8" max="8" width="16.125" style="94" customWidth="1"/>
    <col min="9" max="9" width="12.375" style="94" customWidth="1"/>
    <col min="10" max="10" width="19.75" style="80" customWidth="1"/>
    <col min="11" max="16384" width="9" style="80"/>
  </cols>
  <sheetData>
    <row r="1" spans="1:10" ht="90" customHeight="1">
      <c r="A1" s="105" t="s">
        <v>322</v>
      </c>
      <c r="B1" s="105"/>
      <c r="C1" s="105"/>
      <c r="D1" s="105"/>
      <c r="E1" s="105"/>
      <c r="F1" s="105"/>
      <c r="G1" s="105"/>
      <c r="H1" s="106"/>
      <c r="I1" s="106"/>
      <c r="J1" s="107"/>
    </row>
    <row r="2" spans="1:10">
      <c r="A2" s="108" t="s">
        <v>320</v>
      </c>
      <c r="B2" s="108"/>
      <c r="C2" s="108"/>
      <c r="D2" s="108"/>
      <c r="E2" s="108"/>
      <c r="F2" s="108"/>
      <c r="G2" s="108"/>
      <c r="H2" s="109"/>
      <c r="I2" s="109"/>
      <c r="J2" s="108"/>
    </row>
    <row r="3" spans="1:10" ht="93">
      <c r="A3" s="81" t="s">
        <v>315</v>
      </c>
      <c r="B3" s="81" t="s">
        <v>316</v>
      </c>
      <c r="C3" s="82" t="s">
        <v>2</v>
      </c>
      <c r="D3" s="82" t="s">
        <v>3</v>
      </c>
      <c r="E3" s="82" t="s">
        <v>4</v>
      </c>
      <c r="F3" s="83" t="s">
        <v>5</v>
      </c>
      <c r="G3" s="83" t="s">
        <v>317</v>
      </c>
      <c r="H3" s="83" t="s">
        <v>318</v>
      </c>
      <c r="I3" s="83" t="s">
        <v>8</v>
      </c>
      <c r="J3" s="83" t="s">
        <v>319</v>
      </c>
    </row>
    <row r="4" spans="1:10" ht="60" customHeight="1">
      <c r="A4" s="81">
        <v>1</v>
      </c>
      <c r="B4" s="81">
        <v>1</v>
      </c>
      <c r="C4" s="81" t="s">
        <v>10</v>
      </c>
      <c r="D4" s="81" t="s">
        <v>235</v>
      </c>
      <c r="E4" s="81" t="s">
        <v>12</v>
      </c>
      <c r="F4" s="81" t="s">
        <v>115</v>
      </c>
      <c r="G4" s="84" t="s">
        <v>13</v>
      </c>
      <c r="H4" s="85" t="s">
        <v>276</v>
      </c>
      <c r="I4" s="86" t="s">
        <v>237</v>
      </c>
      <c r="J4" s="81"/>
    </row>
    <row r="5" spans="1:10" ht="60" customHeight="1">
      <c r="A5" s="81">
        <v>2</v>
      </c>
      <c r="B5" s="81">
        <v>2</v>
      </c>
      <c r="C5" s="81" t="s">
        <v>14</v>
      </c>
      <c r="D5" s="81" t="s">
        <v>235</v>
      </c>
      <c r="E5" s="81" t="s">
        <v>15</v>
      </c>
      <c r="F5" s="81" t="s">
        <v>321</v>
      </c>
      <c r="G5" s="84" t="s">
        <v>16</v>
      </c>
      <c r="H5" s="85" t="s">
        <v>277</v>
      </c>
      <c r="I5" s="86" t="s">
        <v>238</v>
      </c>
      <c r="J5" s="81"/>
    </row>
    <row r="6" spans="1:10" ht="60" customHeight="1">
      <c r="A6" s="81">
        <v>3</v>
      </c>
      <c r="B6" s="81">
        <v>3</v>
      </c>
      <c r="C6" s="87" t="s">
        <v>191</v>
      </c>
      <c r="D6" s="81" t="s">
        <v>313</v>
      </c>
      <c r="E6" s="88">
        <v>28343</v>
      </c>
      <c r="F6" s="89" t="s">
        <v>321</v>
      </c>
      <c r="G6" s="90" t="s">
        <v>193</v>
      </c>
      <c r="H6" s="85" t="s">
        <v>278</v>
      </c>
      <c r="I6" s="86" t="s">
        <v>239</v>
      </c>
      <c r="J6" s="81"/>
    </row>
    <row r="7" spans="1:10" ht="60" customHeight="1">
      <c r="A7" s="81">
        <v>4</v>
      </c>
      <c r="B7" s="81">
        <v>4</v>
      </c>
      <c r="C7" s="81" t="s">
        <v>125</v>
      </c>
      <c r="D7" s="81" t="s">
        <v>235</v>
      </c>
      <c r="E7" s="81" t="s">
        <v>17</v>
      </c>
      <c r="F7" s="81" t="s">
        <v>321</v>
      </c>
      <c r="G7" s="84" t="s">
        <v>18</v>
      </c>
      <c r="H7" s="85" t="s">
        <v>279</v>
      </c>
      <c r="I7" s="86" t="s">
        <v>240</v>
      </c>
      <c r="J7" s="81"/>
    </row>
    <row r="8" spans="1:10" ht="60" customHeight="1">
      <c r="A8" s="81">
        <v>5</v>
      </c>
      <c r="B8" s="81">
        <v>5</v>
      </c>
      <c r="C8" s="81" t="s">
        <v>19</v>
      </c>
      <c r="D8" s="81" t="s">
        <v>313</v>
      </c>
      <c r="E8" s="81" t="s">
        <v>21</v>
      </c>
      <c r="F8" s="81" t="s">
        <v>115</v>
      </c>
      <c r="G8" s="84" t="s">
        <v>22</v>
      </c>
      <c r="H8" s="85" t="s">
        <v>280</v>
      </c>
      <c r="I8" s="86" t="s">
        <v>241</v>
      </c>
      <c r="J8" s="81"/>
    </row>
    <row r="9" spans="1:10" ht="60" customHeight="1">
      <c r="A9" s="81">
        <v>6</v>
      </c>
      <c r="B9" s="81">
        <v>6</v>
      </c>
      <c r="C9" s="81" t="s">
        <v>23</v>
      </c>
      <c r="D9" s="81" t="s">
        <v>235</v>
      </c>
      <c r="E9" s="81" t="s">
        <v>24</v>
      </c>
      <c r="F9" s="81" t="s">
        <v>115</v>
      </c>
      <c r="G9" s="84">
        <v>36</v>
      </c>
      <c r="H9" s="85" t="s">
        <v>281</v>
      </c>
      <c r="I9" s="86" t="s">
        <v>242</v>
      </c>
      <c r="J9" s="81"/>
    </row>
    <row r="10" spans="1:10" ht="60" customHeight="1">
      <c r="A10" s="81">
        <v>7</v>
      </c>
      <c r="B10" s="81">
        <v>7</v>
      </c>
      <c r="C10" s="81" t="s">
        <v>25</v>
      </c>
      <c r="D10" s="81" t="s">
        <v>313</v>
      </c>
      <c r="E10" s="81" t="s">
        <v>26</v>
      </c>
      <c r="F10" s="81" t="s">
        <v>115</v>
      </c>
      <c r="G10" s="84" t="s">
        <v>27</v>
      </c>
      <c r="H10" s="85" t="s">
        <v>282</v>
      </c>
      <c r="I10" s="86" t="s">
        <v>243</v>
      </c>
      <c r="J10" s="81"/>
    </row>
    <row r="11" spans="1:10" ht="60" customHeight="1">
      <c r="A11" s="81">
        <v>8</v>
      </c>
      <c r="B11" s="81">
        <v>8</v>
      </c>
      <c r="C11" s="81" t="s">
        <v>28</v>
      </c>
      <c r="D11" s="81" t="s">
        <v>313</v>
      </c>
      <c r="E11" s="81" t="s">
        <v>29</v>
      </c>
      <c r="F11" s="81" t="s">
        <v>115</v>
      </c>
      <c r="G11" s="84" t="s">
        <v>30</v>
      </c>
      <c r="H11" s="85" t="s">
        <v>283</v>
      </c>
      <c r="I11" s="86" t="s">
        <v>244</v>
      </c>
      <c r="J11" s="81"/>
    </row>
    <row r="12" spans="1:10" ht="60" customHeight="1">
      <c r="A12" s="81">
        <v>9</v>
      </c>
      <c r="B12" s="81">
        <v>9</v>
      </c>
      <c r="C12" s="81" t="s">
        <v>31</v>
      </c>
      <c r="D12" s="81" t="s">
        <v>235</v>
      </c>
      <c r="E12" s="81" t="s">
        <v>32</v>
      </c>
      <c r="F12" s="81" t="s">
        <v>116</v>
      </c>
      <c r="G12" s="84" t="s">
        <v>33</v>
      </c>
      <c r="H12" s="85" t="s">
        <v>284</v>
      </c>
      <c r="I12" s="86" t="s">
        <v>245</v>
      </c>
      <c r="J12" s="81"/>
    </row>
    <row r="13" spans="1:10" ht="60" customHeight="1">
      <c r="A13" s="81">
        <v>10</v>
      </c>
      <c r="B13" s="81">
        <v>10</v>
      </c>
      <c r="C13" s="81" t="s">
        <v>34</v>
      </c>
      <c r="D13" s="81" t="s">
        <v>235</v>
      </c>
      <c r="E13" s="81" t="s">
        <v>35</v>
      </c>
      <c r="F13" s="81" t="s">
        <v>116</v>
      </c>
      <c r="G13" s="84" t="s">
        <v>36</v>
      </c>
      <c r="H13" s="85" t="s">
        <v>285</v>
      </c>
      <c r="I13" s="86" t="s">
        <v>246</v>
      </c>
      <c r="J13" s="81"/>
    </row>
    <row r="14" spans="1:10" ht="60" customHeight="1">
      <c r="A14" s="81">
        <v>11</v>
      </c>
      <c r="B14" s="81">
        <v>11</v>
      </c>
      <c r="C14" s="81" t="s">
        <v>37</v>
      </c>
      <c r="D14" s="81" t="s">
        <v>235</v>
      </c>
      <c r="E14" s="81" t="s">
        <v>38</v>
      </c>
      <c r="F14" s="81" t="s">
        <v>116</v>
      </c>
      <c r="G14" s="84" t="s">
        <v>39</v>
      </c>
      <c r="H14" s="85" t="s">
        <v>286</v>
      </c>
      <c r="I14" s="86" t="s">
        <v>247</v>
      </c>
      <c r="J14" s="81"/>
    </row>
    <row r="15" spans="1:10" ht="60" customHeight="1">
      <c r="A15" s="81">
        <v>12</v>
      </c>
      <c r="B15" s="81">
        <v>12</v>
      </c>
      <c r="C15" s="81" t="s">
        <v>40</v>
      </c>
      <c r="D15" s="81" t="s">
        <v>313</v>
      </c>
      <c r="E15" s="81" t="s">
        <v>41</v>
      </c>
      <c r="F15" s="81" t="s">
        <v>116</v>
      </c>
      <c r="G15" s="84" t="s">
        <v>42</v>
      </c>
      <c r="H15" s="85" t="s">
        <v>287</v>
      </c>
      <c r="I15" s="86" t="s">
        <v>248</v>
      </c>
      <c r="J15" s="81"/>
    </row>
    <row r="16" spans="1:10" ht="60" customHeight="1">
      <c r="A16" s="81">
        <v>13</v>
      </c>
      <c r="B16" s="81">
        <v>13</v>
      </c>
      <c r="C16" s="81" t="s">
        <v>43</v>
      </c>
      <c r="D16" s="81" t="s">
        <v>235</v>
      </c>
      <c r="E16" s="81" t="s">
        <v>44</v>
      </c>
      <c r="F16" s="81" t="s">
        <v>117</v>
      </c>
      <c r="G16" s="84" t="s">
        <v>45</v>
      </c>
      <c r="H16" s="85" t="s">
        <v>288</v>
      </c>
      <c r="I16" s="86" t="s">
        <v>249</v>
      </c>
      <c r="J16" s="81"/>
    </row>
    <row r="17" spans="1:10" ht="60" customHeight="1">
      <c r="A17" s="81">
        <v>14</v>
      </c>
      <c r="B17" s="81">
        <v>14</v>
      </c>
      <c r="C17" s="81" t="s">
        <v>198</v>
      </c>
      <c r="D17" s="81" t="s">
        <v>313</v>
      </c>
      <c r="E17" s="88">
        <v>30962</v>
      </c>
      <c r="F17" s="89" t="s">
        <v>199</v>
      </c>
      <c r="G17" s="90" t="s">
        <v>200</v>
      </c>
      <c r="H17" s="85" t="s">
        <v>289</v>
      </c>
      <c r="I17" s="86" t="s">
        <v>250</v>
      </c>
      <c r="J17" s="81"/>
    </row>
    <row r="18" spans="1:10" ht="60" customHeight="1">
      <c r="A18" s="81">
        <v>15</v>
      </c>
      <c r="B18" s="81">
        <v>15</v>
      </c>
      <c r="C18" s="81" t="s">
        <v>46</v>
      </c>
      <c r="D18" s="81" t="s">
        <v>235</v>
      </c>
      <c r="E18" s="81" t="s">
        <v>47</v>
      </c>
      <c r="F18" s="81" t="s">
        <v>117</v>
      </c>
      <c r="G18" s="84" t="s">
        <v>48</v>
      </c>
      <c r="H18" s="85" t="s">
        <v>290</v>
      </c>
      <c r="I18" s="86" t="s">
        <v>251</v>
      </c>
      <c r="J18" s="81"/>
    </row>
    <row r="19" spans="1:10" ht="60" customHeight="1">
      <c r="A19" s="81">
        <v>16</v>
      </c>
      <c r="B19" s="81">
        <v>16</v>
      </c>
      <c r="C19" s="81" t="s">
        <v>49</v>
      </c>
      <c r="D19" s="81" t="s">
        <v>235</v>
      </c>
      <c r="E19" s="81" t="s">
        <v>50</v>
      </c>
      <c r="F19" s="81" t="s">
        <v>117</v>
      </c>
      <c r="G19" s="84" t="s">
        <v>51</v>
      </c>
      <c r="H19" s="85" t="s">
        <v>291</v>
      </c>
      <c r="I19" s="86" t="s">
        <v>252</v>
      </c>
      <c r="J19" s="81"/>
    </row>
    <row r="20" spans="1:10" ht="60" customHeight="1">
      <c r="A20" s="81">
        <v>17</v>
      </c>
      <c r="B20" s="81">
        <v>17</v>
      </c>
      <c r="C20" s="81" t="s">
        <v>52</v>
      </c>
      <c r="D20" s="81" t="s">
        <v>313</v>
      </c>
      <c r="E20" s="81" t="s">
        <v>53</v>
      </c>
      <c r="F20" s="81" t="s">
        <v>117</v>
      </c>
      <c r="G20" s="84" t="s">
        <v>54</v>
      </c>
      <c r="H20" s="85" t="s">
        <v>292</v>
      </c>
      <c r="I20" s="86" t="s">
        <v>253</v>
      </c>
      <c r="J20" s="81"/>
    </row>
    <row r="21" spans="1:10" ht="60" customHeight="1">
      <c r="A21" s="81">
        <v>18</v>
      </c>
      <c r="B21" s="81">
        <v>18</v>
      </c>
      <c r="C21" s="81" t="s">
        <v>55</v>
      </c>
      <c r="D21" s="81" t="s">
        <v>313</v>
      </c>
      <c r="E21" s="81" t="s">
        <v>56</v>
      </c>
      <c r="F21" s="81" t="s">
        <v>117</v>
      </c>
      <c r="G21" s="84" t="s">
        <v>57</v>
      </c>
      <c r="H21" s="85" t="s">
        <v>293</v>
      </c>
      <c r="I21" s="86" t="s">
        <v>254</v>
      </c>
      <c r="J21" s="81"/>
    </row>
    <row r="22" spans="1:10" ht="60" customHeight="1">
      <c r="A22" s="81">
        <v>19</v>
      </c>
      <c r="B22" s="81">
        <v>19</v>
      </c>
      <c r="C22" s="81" t="s">
        <v>58</v>
      </c>
      <c r="D22" s="81" t="s">
        <v>235</v>
      </c>
      <c r="E22" s="81" t="s">
        <v>59</v>
      </c>
      <c r="F22" s="81" t="s">
        <v>118</v>
      </c>
      <c r="G22" s="84" t="s">
        <v>60</v>
      </c>
      <c r="H22" s="85" t="s">
        <v>154</v>
      </c>
      <c r="I22" s="86" t="s">
        <v>255</v>
      </c>
      <c r="J22" s="81"/>
    </row>
    <row r="23" spans="1:10" ht="60" customHeight="1">
      <c r="A23" s="81">
        <v>20</v>
      </c>
      <c r="B23" s="81">
        <v>20</v>
      </c>
      <c r="C23" s="81" t="s">
        <v>61</v>
      </c>
      <c r="D23" s="81" t="s">
        <v>235</v>
      </c>
      <c r="E23" s="81" t="s">
        <v>62</v>
      </c>
      <c r="F23" s="81" t="s">
        <v>118</v>
      </c>
      <c r="G23" s="84" t="s">
        <v>63</v>
      </c>
      <c r="H23" s="85" t="s">
        <v>294</v>
      </c>
      <c r="I23" s="86" t="s">
        <v>256</v>
      </c>
      <c r="J23" s="81"/>
    </row>
    <row r="24" spans="1:10" ht="60" customHeight="1">
      <c r="A24" s="81">
        <v>21</v>
      </c>
      <c r="B24" s="81">
        <v>21</v>
      </c>
      <c r="C24" s="81" t="s">
        <v>64</v>
      </c>
      <c r="D24" s="81" t="s">
        <v>235</v>
      </c>
      <c r="E24" s="81" t="s">
        <v>65</v>
      </c>
      <c r="F24" s="81" t="s">
        <v>118</v>
      </c>
      <c r="G24" s="84" t="s">
        <v>66</v>
      </c>
      <c r="H24" s="85" t="s">
        <v>295</v>
      </c>
      <c r="I24" s="86" t="s">
        <v>257</v>
      </c>
      <c r="J24" s="81"/>
    </row>
    <row r="25" spans="1:10" ht="60" customHeight="1">
      <c r="A25" s="81">
        <v>22</v>
      </c>
      <c r="B25" s="81">
        <v>22</v>
      </c>
      <c r="C25" s="81" t="s">
        <v>67</v>
      </c>
      <c r="D25" s="81" t="s">
        <v>235</v>
      </c>
      <c r="E25" s="81" t="s">
        <v>68</v>
      </c>
      <c r="F25" s="81" t="s">
        <v>118</v>
      </c>
      <c r="G25" s="84" t="s">
        <v>69</v>
      </c>
      <c r="H25" s="85" t="s">
        <v>296</v>
      </c>
      <c r="I25" s="86" t="s">
        <v>258</v>
      </c>
      <c r="J25" s="81"/>
    </row>
    <row r="26" spans="1:10" ht="60" customHeight="1">
      <c r="A26" s="81">
        <v>23</v>
      </c>
      <c r="B26" s="81">
        <v>23</v>
      </c>
      <c r="C26" s="81" t="s">
        <v>70</v>
      </c>
      <c r="D26" s="81" t="s">
        <v>235</v>
      </c>
      <c r="E26" s="81" t="s">
        <v>71</v>
      </c>
      <c r="F26" s="81" t="s">
        <v>118</v>
      </c>
      <c r="G26" s="84" t="s">
        <v>72</v>
      </c>
      <c r="H26" s="85" t="s">
        <v>297</v>
      </c>
      <c r="I26" s="86" t="s">
        <v>259</v>
      </c>
      <c r="J26" s="81"/>
    </row>
    <row r="27" spans="1:10" ht="60" customHeight="1">
      <c r="A27" s="81">
        <v>24</v>
      </c>
      <c r="B27" s="81">
        <v>24</v>
      </c>
      <c r="C27" s="81" t="s">
        <v>73</v>
      </c>
      <c r="D27" s="81" t="s">
        <v>313</v>
      </c>
      <c r="E27" s="81" t="s">
        <v>74</v>
      </c>
      <c r="F27" s="81" t="s">
        <v>118</v>
      </c>
      <c r="G27" s="84" t="s">
        <v>75</v>
      </c>
      <c r="H27" s="85" t="s">
        <v>298</v>
      </c>
      <c r="I27" s="86" t="s">
        <v>260</v>
      </c>
      <c r="J27" s="81"/>
    </row>
    <row r="28" spans="1:10" ht="60" customHeight="1">
      <c r="A28" s="81">
        <v>25</v>
      </c>
      <c r="B28" s="81">
        <v>25</v>
      </c>
      <c r="C28" s="81" t="s">
        <v>76</v>
      </c>
      <c r="D28" s="81" t="s">
        <v>235</v>
      </c>
      <c r="E28" s="81" t="s">
        <v>77</v>
      </c>
      <c r="F28" s="81" t="s">
        <v>118</v>
      </c>
      <c r="G28" s="84" t="s">
        <v>78</v>
      </c>
      <c r="H28" s="85" t="s">
        <v>299</v>
      </c>
      <c r="I28" s="86" t="s">
        <v>261</v>
      </c>
      <c r="J28" s="81"/>
    </row>
    <row r="29" spans="1:10" ht="60" customHeight="1">
      <c r="A29" s="81">
        <v>26</v>
      </c>
      <c r="B29" s="81">
        <v>26</v>
      </c>
      <c r="C29" s="81" t="s">
        <v>79</v>
      </c>
      <c r="D29" s="81" t="s">
        <v>313</v>
      </c>
      <c r="E29" s="81" t="s">
        <v>80</v>
      </c>
      <c r="F29" s="81" t="s">
        <v>118</v>
      </c>
      <c r="G29" s="84" t="s">
        <v>81</v>
      </c>
      <c r="H29" s="85" t="s">
        <v>300</v>
      </c>
      <c r="I29" s="86" t="s">
        <v>262</v>
      </c>
      <c r="J29" s="81"/>
    </row>
    <row r="30" spans="1:10" ht="60" customHeight="1">
      <c r="A30" s="81">
        <v>27</v>
      </c>
      <c r="B30" s="81">
        <v>27</v>
      </c>
      <c r="C30" s="81" t="s">
        <v>82</v>
      </c>
      <c r="D30" s="81" t="s">
        <v>313</v>
      </c>
      <c r="E30" s="88">
        <v>28590</v>
      </c>
      <c r="F30" s="81" t="s">
        <v>119</v>
      </c>
      <c r="G30" s="84" t="s">
        <v>83</v>
      </c>
      <c r="H30" s="85" t="s">
        <v>301</v>
      </c>
      <c r="I30" s="86" t="s">
        <v>263</v>
      </c>
      <c r="J30" s="81"/>
    </row>
    <row r="31" spans="1:10" ht="60" customHeight="1">
      <c r="A31" s="81">
        <v>28</v>
      </c>
      <c r="B31" s="81">
        <v>28</v>
      </c>
      <c r="C31" s="81" t="s">
        <v>84</v>
      </c>
      <c r="D31" s="81" t="s">
        <v>235</v>
      </c>
      <c r="E31" s="81" t="s">
        <v>85</v>
      </c>
      <c r="F31" s="81" t="s">
        <v>119</v>
      </c>
      <c r="G31" s="84" t="s">
        <v>86</v>
      </c>
      <c r="H31" s="86" t="s">
        <v>302</v>
      </c>
      <c r="I31" s="86" t="s">
        <v>264</v>
      </c>
      <c r="J31" s="81"/>
    </row>
    <row r="32" spans="1:10" ht="60" customHeight="1">
      <c r="A32" s="81">
        <v>29</v>
      </c>
      <c r="B32" s="81">
        <v>29</v>
      </c>
      <c r="C32" s="81" t="s">
        <v>87</v>
      </c>
      <c r="D32" s="81" t="s">
        <v>235</v>
      </c>
      <c r="E32" s="81" t="s">
        <v>88</v>
      </c>
      <c r="F32" s="81" t="s">
        <v>119</v>
      </c>
      <c r="G32" s="84" t="s">
        <v>89</v>
      </c>
      <c r="H32" s="85" t="s">
        <v>303</v>
      </c>
      <c r="I32" s="86" t="s">
        <v>265</v>
      </c>
      <c r="J32" s="81"/>
    </row>
    <row r="33" spans="1:10" ht="60" customHeight="1">
      <c r="A33" s="81">
        <v>30</v>
      </c>
      <c r="B33" s="81">
        <v>30</v>
      </c>
      <c r="C33" s="81" t="s">
        <v>90</v>
      </c>
      <c r="D33" s="81" t="s">
        <v>313</v>
      </c>
      <c r="E33" s="81" t="s">
        <v>91</v>
      </c>
      <c r="F33" s="81" t="s">
        <v>119</v>
      </c>
      <c r="G33" s="84" t="s">
        <v>92</v>
      </c>
      <c r="H33" s="85" t="s">
        <v>304</v>
      </c>
      <c r="I33" s="86" t="s">
        <v>266</v>
      </c>
      <c r="J33" s="81"/>
    </row>
    <row r="34" spans="1:10" ht="60" customHeight="1">
      <c r="A34" s="81">
        <v>31</v>
      </c>
      <c r="B34" s="81">
        <v>32</v>
      </c>
      <c r="C34" s="81" t="s">
        <v>95</v>
      </c>
      <c r="D34" s="81" t="s">
        <v>313</v>
      </c>
      <c r="E34" s="81" t="s">
        <v>96</v>
      </c>
      <c r="F34" s="81" t="s">
        <v>119</v>
      </c>
      <c r="G34" s="84" t="s">
        <v>97</v>
      </c>
      <c r="H34" s="85" t="s">
        <v>306</v>
      </c>
      <c r="I34" s="86" t="s">
        <v>268</v>
      </c>
      <c r="J34" s="81"/>
    </row>
    <row r="35" spans="1:10" ht="60" customHeight="1">
      <c r="A35" s="81">
        <v>32</v>
      </c>
      <c r="B35" s="81">
        <v>33</v>
      </c>
      <c r="C35" s="81" t="s">
        <v>98</v>
      </c>
      <c r="D35" s="81" t="s">
        <v>235</v>
      </c>
      <c r="E35" s="81" t="s">
        <v>99</v>
      </c>
      <c r="F35" s="81" t="s">
        <v>119</v>
      </c>
      <c r="G35" s="84" t="s">
        <v>100</v>
      </c>
      <c r="H35" s="85" t="s">
        <v>307</v>
      </c>
      <c r="I35" s="86" t="s">
        <v>269</v>
      </c>
      <c r="J35" s="81"/>
    </row>
    <row r="36" spans="1:10" ht="60" customHeight="1">
      <c r="A36" s="81">
        <v>33</v>
      </c>
      <c r="B36" s="81">
        <v>34</v>
      </c>
      <c r="C36" s="81" t="s">
        <v>101</v>
      </c>
      <c r="D36" s="81" t="s">
        <v>235</v>
      </c>
      <c r="E36" s="81" t="s">
        <v>94</v>
      </c>
      <c r="F36" s="81" t="s">
        <v>119</v>
      </c>
      <c r="G36" s="84">
        <v>91</v>
      </c>
      <c r="H36" s="85" t="s">
        <v>308</v>
      </c>
      <c r="I36" s="86" t="s">
        <v>270</v>
      </c>
      <c r="J36" s="81"/>
    </row>
    <row r="37" spans="1:10" ht="60" customHeight="1">
      <c r="A37" s="81">
        <v>34</v>
      </c>
      <c r="B37" s="81">
        <v>35</v>
      </c>
      <c r="C37" s="81" t="s">
        <v>102</v>
      </c>
      <c r="D37" s="81" t="s">
        <v>235</v>
      </c>
      <c r="E37" s="81" t="s">
        <v>103</v>
      </c>
      <c r="F37" s="81" t="s">
        <v>119</v>
      </c>
      <c r="G37" s="84">
        <v>93</v>
      </c>
      <c r="H37" s="85" t="s">
        <v>309</v>
      </c>
      <c r="I37" s="86" t="s">
        <v>271</v>
      </c>
      <c r="J37" s="81"/>
    </row>
    <row r="38" spans="1:10" ht="60" customHeight="1">
      <c r="A38" s="81">
        <v>35</v>
      </c>
      <c r="B38" s="81">
        <v>36</v>
      </c>
      <c r="C38" s="81" t="s">
        <v>104</v>
      </c>
      <c r="D38" s="81" t="s">
        <v>235</v>
      </c>
      <c r="E38" s="81" t="s">
        <v>41</v>
      </c>
      <c r="F38" s="81" t="s">
        <v>119</v>
      </c>
      <c r="G38" s="84">
        <v>94</v>
      </c>
      <c r="H38" s="85" t="s">
        <v>310</v>
      </c>
      <c r="I38" s="86" t="s">
        <v>272</v>
      </c>
      <c r="J38" s="81"/>
    </row>
    <row r="39" spans="1:10" ht="60" customHeight="1">
      <c r="A39" s="81">
        <v>36</v>
      </c>
      <c r="B39" s="81">
        <v>37</v>
      </c>
      <c r="C39" s="81" t="s">
        <v>105</v>
      </c>
      <c r="D39" s="81" t="s">
        <v>235</v>
      </c>
      <c r="E39" s="81" t="s">
        <v>106</v>
      </c>
      <c r="F39" s="81" t="s">
        <v>120</v>
      </c>
      <c r="G39" s="84" t="s">
        <v>107</v>
      </c>
      <c r="H39" s="85" t="s">
        <v>311</v>
      </c>
      <c r="I39" s="86" t="s">
        <v>273</v>
      </c>
      <c r="J39" s="81"/>
    </row>
    <row r="40" spans="1:10" ht="60" customHeight="1">
      <c r="A40" s="81">
        <v>37</v>
      </c>
      <c r="B40" s="81">
        <v>39</v>
      </c>
      <c r="C40" s="81" t="s">
        <v>110</v>
      </c>
      <c r="D40" s="81" t="s">
        <v>313</v>
      </c>
      <c r="E40" s="81" t="s">
        <v>111</v>
      </c>
      <c r="F40" s="81" t="s">
        <v>120</v>
      </c>
      <c r="G40" s="84" t="s">
        <v>112</v>
      </c>
      <c r="H40" s="85" t="s">
        <v>312</v>
      </c>
      <c r="I40" s="86" t="s">
        <v>275</v>
      </c>
      <c r="J40" s="81"/>
    </row>
    <row r="41" spans="1:10">
      <c r="B41" s="91"/>
      <c r="C41" s="91"/>
      <c r="D41" s="91"/>
      <c r="E41" s="91"/>
      <c r="F41" s="91"/>
      <c r="G41" s="92"/>
      <c r="H41" s="92"/>
      <c r="I41" s="92"/>
      <c r="J41" s="91"/>
    </row>
    <row r="42" spans="1:10">
      <c r="A42" s="93" t="s">
        <v>314</v>
      </c>
      <c r="B42" s="91"/>
      <c r="C42" s="91"/>
      <c r="D42" s="91"/>
      <c r="E42" s="91"/>
      <c r="F42" s="91"/>
      <c r="G42" s="92"/>
      <c r="H42" s="92"/>
      <c r="I42" s="92"/>
      <c r="J42" s="91"/>
    </row>
    <row r="43" spans="1:10" ht="40.15" customHeight="1">
      <c r="G43" s="80"/>
    </row>
    <row r="44" spans="1:10">
      <c r="G44" s="80"/>
    </row>
    <row r="45" spans="1:10">
      <c r="G45" s="80"/>
    </row>
    <row r="46" spans="1:10">
      <c r="G46" s="80"/>
    </row>
    <row r="47" spans="1:10">
      <c r="G47" s="80"/>
    </row>
    <row r="48" spans="1:10" ht="30" customHeight="1">
      <c r="G48" s="80"/>
    </row>
  </sheetData>
  <sheetProtection algorithmName="SHA-512" hashValue="k+yrbzisgszFTb/Ht2GfelcBZNlz82yEAK+ALG5+sD2gyqRc/hC65p0rcKhm/EOaCr7O08thvcgc/i6fbW2uMw==" saltValue="k/YKnCKMUkWWPlfPo40xKA==" spinCount="100000" sheet="1" formatCells="0" formatColumns="0" formatRows="0" insertColumns="0" insertRows="0" insertHyperlinks="0" deleteColumns="0" deleteRows="0" sort="0" autoFilter="0" pivotTables="0"/>
  <mergeCells count="2">
    <mergeCell ref="A1:J1"/>
    <mergeCell ref="A2:J2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Worksheet</vt:lpstr>
      <vt:lpstr>ផ្ទៀងផ្ទាត់</vt:lpstr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Microsoft</cp:lastModifiedBy>
  <cp:lastPrinted>2020-05-04T04:21:09Z</cp:lastPrinted>
  <dcterms:created xsi:type="dcterms:W3CDTF">2020-04-30T08:42:44Z</dcterms:created>
  <dcterms:modified xsi:type="dcterms:W3CDTF">2020-05-04T04:30:52Z</dcterms:modified>
</cp:coreProperties>
</file>