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ឥណ្ឌូឆាយណាសឺវីស\"/>
    </mc:Choice>
  </mc:AlternateContent>
  <bookViews>
    <workbookView xWindow="0" yWindow="0" windowWidth="20490" windowHeight="7755" tabRatio="705"/>
  </bookViews>
  <sheets>
    <sheet name="upload" sheetId="7" r:id="rId1"/>
    <sheet name="1SuspensionList" sheetId="3" state="hidden" r:id="rId2"/>
    <sheet name="2upload" sheetId="4" state="hidden" r:id="rId3"/>
    <sheet name="3របាយការណ៍clean" sheetId="5" state="hidden" r:id="rId4"/>
    <sheet name="PageSetup" sheetId="6" state="hidden" r:id="rId5"/>
  </sheets>
  <definedNames>
    <definedName name="_xlnm._FilterDatabase" localSheetId="1" hidden="1">'1SuspensionList'!$A$2:$I$3</definedName>
    <definedName name="_xlnm._FilterDatabase" localSheetId="2" hidden="1">'2upload'!$A$3:$J$3</definedName>
    <definedName name="_xlnm._FilterDatabase" localSheetId="4" hidden="1">PageSetup!$A$4:$C$4</definedName>
    <definedName name="_xlnm._FilterDatabase" localSheetId="0" hidden="1">upload!$B$3:$J$3</definedName>
    <definedName name="_xlnm.Print_Area" localSheetId="2">'2upload'!$A$1:$J$22</definedName>
    <definedName name="_xlnm.Print_Area" localSheetId="0">upload!$A$1:$J$25</definedName>
    <definedName name="_xlnm.Print_Titles" localSheetId="2">'2upload'!$3:$3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9" i="5" l="1"/>
  <c r="U29" i="5"/>
  <c r="J29" i="5"/>
  <c r="V28" i="5"/>
  <c r="U28" i="5"/>
  <c r="J28" i="5"/>
  <c r="V27" i="5"/>
  <c r="U27" i="5"/>
  <c r="J27" i="5"/>
  <c r="V26" i="5"/>
  <c r="U26" i="5"/>
  <c r="J26" i="5"/>
  <c r="V25" i="5"/>
  <c r="U25" i="5"/>
  <c r="J25" i="5"/>
  <c r="V24" i="5"/>
  <c r="U24" i="5"/>
  <c r="J24" i="5"/>
  <c r="V23" i="5"/>
  <c r="U23" i="5"/>
  <c r="J23" i="5"/>
  <c r="V22" i="5"/>
  <c r="U22" i="5"/>
  <c r="J22" i="5"/>
  <c r="V21" i="5"/>
  <c r="U21" i="5"/>
  <c r="J21" i="5"/>
  <c r="V20" i="5"/>
  <c r="U20" i="5"/>
  <c r="J20" i="5"/>
  <c r="V19" i="5"/>
  <c r="U19" i="5"/>
  <c r="J19" i="5"/>
  <c r="V18" i="5"/>
  <c r="U18" i="5"/>
  <c r="J18" i="5"/>
  <c r="V17" i="5"/>
  <c r="U17" i="5"/>
  <c r="J17" i="5"/>
  <c r="V16" i="5"/>
  <c r="U16" i="5"/>
  <c r="J16" i="5"/>
  <c r="V15" i="5"/>
  <c r="U15" i="5"/>
  <c r="J15" i="5"/>
  <c r="V14" i="5"/>
  <c r="U14" i="5"/>
  <c r="J14" i="5"/>
  <c r="V13" i="5"/>
  <c r="U13" i="5"/>
  <c r="J13" i="5"/>
  <c r="V12" i="5"/>
  <c r="U12" i="5"/>
  <c r="J12" i="5"/>
  <c r="V11" i="5"/>
  <c r="U11" i="5"/>
  <c r="J11" i="5"/>
  <c r="V10" i="5"/>
  <c r="U10" i="5"/>
  <c r="J10" i="5"/>
  <c r="J7" i="5"/>
  <c r="J6" i="5"/>
  <c r="J5" i="5"/>
  <c r="J4" i="5"/>
  <c r="J3" i="5"/>
  <c r="J2" i="5"/>
  <c r="S3" i="3"/>
  <c r="T3" i="3" s="1"/>
  <c r="U3" i="3" s="1"/>
  <c r="V3" i="3" s="1"/>
  <c r="R3" i="3"/>
  <c r="O3" i="3"/>
  <c r="N3" i="3"/>
  <c r="M3" i="3"/>
  <c r="L3" i="3"/>
  <c r="K3" i="3"/>
  <c r="AW2" i="3" s="1"/>
  <c r="AX2" i="3"/>
  <c r="AS2" i="3"/>
  <c r="AR2" i="3"/>
  <c r="Y3" i="3" l="1"/>
  <c r="X3" i="3"/>
  <c r="W3" i="3"/>
  <c r="Z3" i="3"/>
  <c r="AA3" i="3"/>
  <c r="P3" i="3"/>
  <c r="Q3" i="3" s="1"/>
  <c r="AY2" i="3" l="1"/>
  <c r="AZ2" i="3"/>
  <c r="AV2" i="3"/>
  <c r="AU2" i="3"/>
  <c r="AT2" i="3"/>
  <c r="BA2" i="3" l="1"/>
  <c r="BB2" i="3" s="1"/>
</calcChain>
</file>

<file path=xl/sharedStrings.xml><?xml version="1.0" encoding="utf-8"?>
<sst xmlns="http://schemas.openxmlformats.org/spreadsheetml/2006/main" count="280" uniqueCount="164">
  <si>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</si>
  <si>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</si>
  <si>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</si>
  <si>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</si>
  <si>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</si>
  <si>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</si>
  <si>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ម៉ម​ ស៊ីក្លាម៉ង់</t>
  </si>
  <si>
    <t>ជួន ជី</t>
  </si>
  <si>
    <t>មិត្ត ចំរើន</t>
  </si>
  <si>
    <t>ចាន់ ព្រំ</t>
  </si>
  <si>
    <t>មាស រ៉ាដែត</t>
  </si>
  <si>
    <t>ជឿន ជេន</t>
  </si>
  <si>
    <t>អ៊ីវ គឹមស៊ង់</t>
  </si>
  <si>
    <t>ជុំ ពិសិទ្ធ</t>
  </si>
  <si>
    <t>ធិន សារ៉ូន</t>
  </si>
  <si>
    <t>ឃុត កឿត</t>
  </si>
  <si>
    <t>អឿន សំអុល</t>
  </si>
  <si>
    <t>រឿន រ៉េត</t>
  </si>
  <si>
    <t>មុំ ឡងឌី</t>
  </si>
  <si>
    <t>ចាន់ សុវណ្ណារិទ្ធ</t>
  </si>
  <si>
    <t>ឡាយ លុច</t>
  </si>
  <si>
    <t>មគ្គុទេសទេសចរណ៍</t>
  </si>
  <si>
    <t>180667548</t>
  </si>
  <si>
    <t>180521712</t>
  </si>
  <si>
    <t>180830076</t>
  </si>
  <si>
    <t>ស៊ិម ពិសិដ្ឋ</t>
  </si>
  <si>
    <t>វ៉ាន់​ ណារុន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</si>
  <si>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</si>
  <si>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</si>
  <si>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</si>
  <si>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</si>
  <si>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</si>
  <si>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</si>
  <si>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</si>
  <si>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</si>
  <si>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</si>
  <si>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</si>
  <si>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</si>
  <si>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</si>
  <si>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</si>
  <si>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</si>
  <si>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</si>
  <si>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</si>
  <si>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</si>
  <si>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Updated as 1st May 2020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</si>
  <si>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</si>
  <si>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</si>
  <si>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</si>
  <si>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</si>
  <si>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</si>
  <si>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</si>
  <si>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</si>
  <si>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</si>
  <si>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</si>
  <si>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</si>
  <si>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</si>
  <si>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</si>
  <si>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</si>
  <si>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</si>
  <si>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</si>
  <si>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</si>
  <si>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</si>
  <si>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លេខសមាជិក ប.ស.ស/ លេខរៀងក្នុងបញ្ជីកម្មករនិយោជិតដែលបានធ្វើបច្ចុប្បន្នភាពមកក្រសួង</t>
  </si>
  <si>
    <t>លេខអត្តសញ្ញាណប័ណ្ណសញ្ជាតិខ្មែរ</t>
  </si>
  <si>
    <t>ស្នាមមេដៃបញ្ជាក់របស់កម្មករនិយោជិត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</si>
  <si>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</si>
  <si>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</si>
  <si>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</si>
  <si>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</si>
  <si>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</si>
  <si>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</si>
  <si>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</si>
  <si>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</si>
  <si>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</si>
  <si>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</si>
  <si>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</si>
  <si>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</si>
  <si>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</si>
  <si>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</si>
  <si>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យិន ទូច</t>
  </si>
  <si>
    <t>៨ មករា ១៩៧៩</t>
  </si>
  <si>
    <t>ផ្នែកផលិតកម្មប៉ាក់</t>
  </si>
  <si>
    <t>17908160216919ល</t>
  </si>
  <si>
    <t>12345679(1)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</si>
  <si>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</si>
  <si>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ខមមិនអេរៀ (ខេមបូឌា)  (ខមមិនអេរៀ (ខេមបូឌា) 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វត្តបូព៌ ឃុំ/សង្កាត់ សាលាកំរើក ក្រុង/ស្រុក/ខណ្ឌ ក្រុងសៀមរាប រាជធានី/ខេត្ត សៀមរាប </t>
    </r>
  </si>
  <si>
    <t>រយៈពេលព្យួរកិច្ចសន្យាការងារ ១៥ថ្ងៃ ចាប់ពីថ្ងៃទី០១ ខែ០៥ ឆ្នាំ២០២០ ដល់ថ្ងៃទី១៥ ខែ០៥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</si>
  <si>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</si>
  <si>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</si>
  <si>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</si>
  <si>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</si>
  <si>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</si>
  <si>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</si>
  <si>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</si>
  <si>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ពៅ ប៉ូលី</t>
  </si>
  <si>
    <t>ប្រុស</t>
  </si>
  <si>
    <t>05.07.1998</t>
  </si>
  <si>
    <t>បានបញ្ចប់ត្រឹមលេខរៀងថ្មីទី ... ឈ្មោះ ... (ស្រីចំនួន …. នាក់) ក្នុងនោះ
- ទទួលបានប្រាក់ឧបត្ថម្ភចំនួន   ...... នាក់ (ស្រី  ........ នាក់)
- មិនទទួលបានប្រាក់ឧបត្ថម្ភចំនួន   ...... នាក់ (ស្រី  ........ នាក់)</t>
  </si>
  <si>
    <t>ឈ្មោះប្រធានក្រុម</t>
  </si>
  <si>
    <t>ឈ្មោះអ្នកផ្ទៀតផ្ទាត់</t>
  </si>
  <si>
    <t>ថ្ងៃត្រួតពិនិត្យ</t>
  </si>
  <si>
    <t>FileID</t>
  </si>
  <si>
    <t>លេខកូដសហ.គក្នុង System</t>
  </si>
  <si>
    <t>ឈ្មោះសហគ្រាសគ្រឹះស្ថាន</t>
  </si>
  <si>
    <t>ចាប់ផ្តើមព្យួរ</t>
  </si>
  <si>
    <t>បញ្ចប់ការព្យួរ</t>
  </si>
  <si>
    <t>រយៈពេលព្យួរ (ថ្ងៃ)</t>
  </si>
  <si>
    <t>មានបញ្ហាឬគ្មានលេខទូរស័ព្ទ</t>
  </si>
  <si>
    <t>ចំនួនដងលេខកូដសហ.គ</t>
  </si>
  <si>
    <t>ចំនួនដងឈ្មោះសហ.គ</t>
  </si>
  <si>
    <t>ថ្ងៃធ្វើ</t>
  </si>
  <si>
    <t>ណារិទ្ធ</t>
  </si>
  <si>
    <t>ប៉ែន ប៊ុនឆាយ</t>
  </si>
  <si>
    <t>S2922_S1</t>
  </si>
  <si>
    <t xml:space="preserve"> ហ្គោលហ្វេម ស្តារ អេនធើប្រាយ (ខេមបូឌា) លីមីធីត</t>
  </si>
  <si>
    <t>S3053_S1</t>
  </si>
  <si>
    <t>ខាយ &amp; ខាយវើលដ៏ ខូអិលធីឌី.</t>
  </si>
  <si>
    <t>S1604_S1</t>
  </si>
  <si>
    <t>ថុង ឆាវ អេនធើប្រាយ(ខេមបូឌា)អិលធិឌី</t>
  </si>
  <si>
    <t xml:space="preserve"> S2922_S1</t>
  </si>
  <si>
    <t xml:space="preserve"> ហ្គោលហ្វេម ស្តារ អេនធើប្រាយ</t>
  </si>
  <si>
    <t xml:space="preserve"> </t>
  </si>
  <si>
    <t>Print Area</t>
  </si>
  <si>
    <t>យកទាំងអស់</t>
  </si>
  <si>
    <t>RowHeight</t>
  </si>
  <si>
    <t>all</t>
  </si>
  <si>
    <t>J</t>
  </si>
  <si>
    <t>Column Width</t>
  </si>
  <si>
    <t>180600772</t>
  </si>
  <si>
    <t>180877396</t>
  </si>
  <si>
    <t>180845011</t>
  </si>
  <si>
    <t>180254838</t>
  </si>
  <si>
    <t>180004075</t>
  </si>
  <si>
    <t>010172640</t>
  </si>
  <si>
    <t>180061285</t>
  </si>
  <si>
    <t>180333554</t>
  </si>
  <si>
    <t>180004110</t>
  </si>
  <si>
    <t>010224251</t>
  </si>
  <si>
    <t>180059372</t>
  </si>
  <si>
    <t>180650042</t>
  </si>
  <si>
    <t>180395342</t>
  </si>
  <si>
    <t>180475416</t>
  </si>
  <si>
    <t>012829390</t>
  </si>
  <si>
    <t>012630926</t>
  </si>
  <si>
    <t>012638800</t>
  </si>
  <si>
    <t>012466686</t>
  </si>
  <si>
    <t>012630332</t>
  </si>
  <si>
    <t>012922203</t>
  </si>
  <si>
    <t>012963519</t>
  </si>
  <si>
    <t>012710027</t>
  </si>
  <si>
    <t>012630619</t>
  </si>
  <si>
    <t>012630901</t>
  </si>
  <si>
    <t>012220277</t>
  </si>
  <si>
    <t>012701905</t>
  </si>
  <si>
    <t>012981498</t>
  </si>
  <si>
    <t>012367344</t>
  </si>
  <si>
    <t>012477587</t>
  </si>
  <si>
    <t>012630624</t>
  </si>
  <si>
    <t>092867754</t>
  </si>
  <si>
    <t>រយៈពេលព្យួរកិច្ចសន្យាការងារ ៦០ថ្ងៃ ចាប់ពីថ្ងៃទី០៩ ខែមិថុនា ឆ្នាំ២០២០ ដល់ថ្ងៃទី០៧ ខែ សីហា ឆ្នាំ២០២០</t>
  </si>
  <si>
    <t>S3329_S2</t>
  </si>
  <si>
    <t>ឥណ្ឌូឆាយណា ស៊ីវីសស៍ ខេមបូឌា លីមីតធីត</t>
  </si>
  <si>
    <t xml:space="preserve">បញ្ជីរាយនាមកម្មករនិយោជិតដែលអនុញ្ញាតឱ្យព្យួរកិច្ចសន្យាការងារ
ក្រុមហ៊ុន  ឥណ្ឌូឆាយណា ស៊ីវីសស៍ (ខេមបូឌា) លីមីតធីត  សកម្មភាពអាជីវកម្ម  ភ្នាក់ងារទេសចរណ៍
អាសយដ្ឋាន #0233 ផ្លូវតាមបណ្តោយមាត់ស្ទឹង ភូមិ មណ្ឌល៣ សង្កាត់ ស្លក្រាម ក្រុងសៀមរាប ខេត្ត សៀមរាប </t>
  </si>
  <si>
    <t>បានបញ្ចប់ត្រឹមលេខរៀងថ្មីទី 17 ឈ្មោះ ឡាយ លុច (ស្រីចំនួន 0 នាក់) ក្នុងនោះ
- ទទួលបានប្រាក់ឧបត្ថម្ភចំនួន 17 នាក់ (ស្រី 0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</si>
</sst>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d\-mmm\-yyyy;@"/>
    <numFmt numFmtId="165" formatCode="[$-12000425]0"/>
    <numFmt numFmtId="166" formatCode="d\-mmm\-yyyy"/>
    <numFmt numFmtId="167" formatCode="#,##0\ "/>
    <numFmt numFmtId="168" formatCode="[$-10453]d\ mmmm\ yyyy;@"/>
    <numFmt numFmtId="169" formatCode="_(* #,##0_);_(* \(#,##0\);_(* &quot;-&quot;??_);_(@_)"/>
  </numFmts>
  <fonts count="38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Khmer OS Battambang"/>
    </font>
    <font>
      <sz val="11"/>
      <color rgb="FF000000"/>
      <name val="Khmer OS Battambang"/>
    </font>
    <font>
      <b/>
      <sz val="18"/>
      <color rgb="FFFF0000"/>
      <name val="Khmer OS Muol Light"/>
    </font>
    <font>
      <sz val="11"/>
      <color theme="1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1"/>
      <color theme="1"/>
      <name val="Khmer OS Content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9"/>
      <color theme="1"/>
      <name val="Khmer OS Conten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0"/>
      <color rgb="FF000000"/>
      <name val="Arial"/>
      <family val="2"/>
    </font>
    <font>
      <sz val="11"/>
      <name val="Times New Roman"/>
      <family val="1"/>
    </font>
    <font>
      <sz val="10"/>
      <name val="Battambang"/>
      <family val="2"/>
    </font>
    <font>
      <sz val="12"/>
      <color rgb="FFFF0000"/>
      <name val="Khmer OS Battambang"/>
    </font>
    <font>
      <b/>
      <sz val="11"/>
      <color rgb="FFFF0000"/>
      <name val="Calibri"/>
      <family val="2"/>
      <scheme val="minor"/>
    </font>
    <font>
      <sz val="11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11"/>
      <name val="Khmer OS Muol"/>
    </font>
    <font>
      <sz val="11"/>
      <color theme="1"/>
      <name val="Khmer OS Battambang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ADB9CA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9" fillId="0" borderId="0"/>
    <xf numFmtId="43" fontId="29" fillId="0" borderId="0" applyFont="0" applyFill="0" applyBorder="0" applyAlignment="0" applyProtection="0"/>
  </cellStyleXfs>
  <cellXfs count="140">
    <xf numFmtId="0" fontId="0" fillId="0" borderId="0" xfId="0" applyAlignment="1">
      <alignment horizontal="center" vertical="center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9" fillId="5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 vertical="center"/>
    </xf>
    <xf numFmtId="0" fontId="9" fillId="9" borderId="4" xfId="1" applyFont="1" applyFill="1" applyBorder="1" applyAlignment="1">
      <alignment horizontal="center" vertical="center"/>
    </xf>
    <xf numFmtId="0" fontId="2" fillId="0" borderId="3" xfId="1" applyBorder="1"/>
    <xf numFmtId="0" fontId="10" fillId="10" borderId="4" xfId="1" applyFont="1" applyFill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vertical="center" wrapText="1"/>
    </xf>
    <xf numFmtId="0" fontId="2" fillId="0" borderId="0" xfId="1" applyAlignment="1">
      <alignment vertical="center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0" fontId="13" fillId="6" borderId="8" xfId="1" applyFont="1" applyFill="1" applyBorder="1" applyAlignment="1" applyProtection="1">
      <alignment horizontal="center" vertical="center" wrapText="1"/>
      <protection locked="0"/>
    </xf>
    <xf numFmtId="0" fontId="14" fillId="11" borderId="9" xfId="1" applyFont="1" applyFill="1" applyBorder="1" applyAlignment="1">
      <alignment horizontal="center" vertical="center" wrapText="1"/>
    </xf>
    <xf numFmtId="49" fontId="15" fillId="11" borderId="9" xfId="1" applyNumberFormat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0" fontId="17" fillId="10" borderId="1" xfId="1" applyFont="1" applyFill="1" applyBorder="1" applyAlignment="1">
      <alignment horizontal="center" vertical="center" wrapText="1"/>
    </xf>
    <xf numFmtId="0" fontId="11" fillId="11" borderId="7" xfId="1" applyFont="1" applyFill="1" applyBorder="1" applyAlignment="1">
      <alignment horizontal="center" vertical="center"/>
    </xf>
    <xf numFmtId="0" fontId="18" fillId="5" borderId="1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166" fontId="19" fillId="0" borderId="1" xfId="1" applyNumberFormat="1" applyFont="1" applyBorder="1" applyAlignment="1">
      <alignment horizontal="center" vertical="center" shrinkToFit="1"/>
    </xf>
    <xf numFmtId="49" fontId="19" fillId="0" borderId="1" xfId="2" applyNumberFormat="1" applyFont="1" applyFill="1" applyBorder="1" applyAlignment="1">
      <alignment horizontal="center" vertical="center" shrinkToFit="1"/>
    </xf>
    <xf numFmtId="49" fontId="19" fillId="0" borderId="7" xfId="2" applyNumberFormat="1" applyFont="1" applyFill="1" applyBorder="1" applyAlignment="1">
      <alignment horizontal="center" vertical="center" shrinkToFit="1"/>
    </xf>
    <xf numFmtId="0" fontId="20" fillId="0" borderId="8" xfId="1" applyFont="1" applyBorder="1" applyAlignment="1">
      <alignment horizontal="right" vertical="center"/>
    </xf>
    <xf numFmtId="0" fontId="20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right" vertical="center"/>
    </xf>
    <xf numFmtId="2" fontId="21" fillId="0" borderId="1" xfId="1" applyNumberFormat="1" applyFont="1" applyBorder="1" applyAlignment="1">
      <alignment horizontal="right" vertical="center"/>
    </xf>
    <xf numFmtId="0" fontId="20" fillId="0" borderId="1" xfId="1" applyFont="1" applyBorder="1" applyAlignment="1">
      <alignment horizontal="right" vertical="center"/>
    </xf>
    <xf numFmtId="0" fontId="22" fillId="5" borderId="1" xfId="1" applyFont="1" applyFill="1" applyBorder="1" applyAlignment="1">
      <alignment horizontal="right" vertical="center"/>
    </xf>
    <xf numFmtId="2" fontId="19" fillId="0" borderId="1" xfId="1" applyNumberFormat="1" applyFont="1" applyBorder="1" applyAlignment="1">
      <alignment horizontal="center" vertical="center" shrinkToFit="1"/>
    </xf>
    <xf numFmtId="49" fontId="21" fillId="0" borderId="1" xfId="1" applyNumberFormat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2" fillId="4" borderId="10" xfId="1" applyFont="1" applyFill="1" applyBorder="1" applyAlignment="1">
      <alignment horizontal="right" vertical="center"/>
    </xf>
    <xf numFmtId="0" fontId="2" fillId="0" borderId="10" xfId="1" applyBorder="1"/>
    <xf numFmtId="0" fontId="23" fillId="0" borderId="10" xfId="1" applyFont="1" applyBorder="1"/>
    <xf numFmtId="0" fontId="2" fillId="0" borderId="0" xfId="1"/>
    <xf numFmtId="0" fontId="25" fillId="0" borderId="0" xfId="1" applyFont="1"/>
    <xf numFmtId="49" fontId="25" fillId="0" borderId="0" xfId="1" applyNumberFormat="1" applyFont="1"/>
    <xf numFmtId="164" fontId="25" fillId="0" borderId="0" xfId="1" applyNumberFormat="1" applyFont="1"/>
    <xf numFmtId="167" fontId="25" fillId="0" borderId="0" xfId="1" applyNumberFormat="1" applyFont="1"/>
    <xf numFmtId="49" fontId="2" fillId="0" borderId="0" xfId="1" applyNumberFormat="1"/>
    <xf numFmtId="0" fontId="2" fillId="4" borderId="0" xfId="1" applyFill="1"/>
    <xf numFmtId="0" fontId="4" fillId="0" borderId="0" xfId="3" applyAlignment="1">
      <alignment horizontal="center" vertical="center"/>
    </xf>
    <xf numFmtId="0" fontId="26" fillId="0" borderId="15" xfId="3" applyFont="1" applyBorder="1" applyAlignment="1">
      <alignment horizontal="center" vertical="center"/>
    </xf>
    <xf numFmtId="0" fontId="26" fillId="0" borderId="15" xfId="3" applyFont="1" applyBorder="1" applyAlignment="1">
      <alignment horizontal="center" vertical="center" wrapText="1"/>
    </xf>
    <xf numFmtId="49" fontId="26" fillId="0" borderId="15" xfId="3" applyNumberFormat="1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28" fillId="0" borderId="7" xfId="3" applyFont="1" applyBorder="1" applyAlignment="1">
      <alignment vertical="center"/>
    </xf>
    <xf numFmtId="0" fontId="28" fillId="0" borderId="12" xfId="3" applyFont="1" applyBorder="1" applyAlignment="1">
      <alignment vertical="center"/>
    </xf>
    <xf numFmtId="49" fontId="26" fillId="0" borderId="12" xfId="3" applyNumberFormat="1" applyFont="1" applyBorder="1" applyAlignment="1">
      <alignment horizontal="center" vertical="center"/>
    </xf>
    <xf numFmtId="0" fontId="4" fillId="4" borderId="1" xfId="3" applyFill="1" applyBorder="1" applyAlignment="1">
      <alignment horizontal="center" vertical="center"/>
    </xf>
    <xf numFmtId="0" fontId="4" fillId="4" borderId="0" xfId="3" applyFill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49" fontId="26" fillId="0" borderId="17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49" fontId="26" fillId="0" borderId="1" xfId="3" applyNumberFormat="1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49" fontId="26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49" fontId="4" fillId="0" borderId="0" xfId="3" applyNumberFormat="1" applyAlignment="1">
      <alignment vertical="center"/>
    </xf>
    <xf numFmtId="0" fontId="4" fillId="0" borderId="0" xfId="3" applyAlignment="1">
      <alignment vertical="center"/>
    </xf>
    <xf numFmtId="0" fontId="4" fillId="0" borderId="0" xfId="3"/>
    <xf numFmtId="49" fontId="4" fillId="0" borderId="0" xfId="3" applyNumberFormat="1" applyAlignment="1">
      <alignment horizontal="center" vertical="center"/>
    </xf>
    <xf numFmtId="0" fontId="10" fillId="10" borderId="1" xfId="4" applyFont="1" applyFill="1" applyBorder="1" applyAlignment="1" applyProtection="1">
      <alignment horizontal="center" vertical="center"/>
      <protection locked="0"/>
    </xf>
    <xf numFmtId="0" fontId="10" fillId="10" borderId="1" xfId="4" applyFont="1" applyFill="1" applyBorder="1" applyAlignment="1" applyProtection="1">
      <alignment horizontal="center" vertical="center" wrapText="1"/>
      <protection locked="0"/>
    </xf>
    <xf numFmtId="168" fontId="10" fillId="0" borderId="1" xfId="4" applyNumberFormat="1" applyFont="1" applyBorder="1" applyAlignment="1" applyProtection="1">
      <alignment horizontal="center"/>
      <protection locked="0"/>
    </xf>
    <xf numFmtId="0" fontId="11" fillId="7" borderId="1" xfId="4" applyFont="1" applyFill="1" applyBorder="1" applyAlignment="1">
      <alignment horizontal="center" vertical="center"/>
    </xf>
    <xf numFmtId="0" fontId="11" fillId="12" borderId="1" xfId="4" applyFont="1" applyFill="1" applyBorder="1" applyAlignment="1">
      <alignment horizontal="center" vertical="center"/>
    </xf>
    <xf numFmtId="0" fontId="10" fillId="0" borderId="1" xfId="4" applyFont="1" applyBorder="1" applyProtection="1"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165" fontId="10" fillId="0" borderId="1" xfId="4" applyNumberFormat="1" applyFont="1" applyBorder="1" applyProtection="1">
      <protection locked="0"/>
    </xf>
    <xf numFmtId="168" fontId="10" fillId="0" borderId="1" xfId="4" applyNumberFormat="1" applyFont="1" applyBorder="1" applyProtection="1">
      <protection locked="0"/>
    </xf>
    <xf numFmtId="1" fontId="17" fillId="7" borderId="1" xfId="4" applyNumberFormat="1" applyFont="1" applyFill="1" applyBorder="1"/>
    <xf numFmtId="169" fontId="30" fillId="0" borderId="1" xfId="5" applyNumberFormat="1" applyFont="1" applyFill="1" applyBorder="1" applyAlignment="1" applyProtection="1">
      <alignment horizontal="center"/>
      <protection locked="0"/>
    </xf>
    <xf numFmtId="0" fontId="31" fillId="7" borderId="1" xfId="4" applyFont="1" applyFill="1" applyBorder="1" applyAlignment="1">
      <alignment horizontal="center"/>
    </xf>
    <xf numFmtId="0" fontId="10" fillId="0" borderId="1" xfId="4" applyFont="1" applyBorder="1" applyAlignment="1" applyProtection="1">
      <alignment vertical="center"/>
      <protection locked="0"/>
    </xf>
    <xf numFmtId="14" fontId="10" fillId="0" borderId="1" xfId="4" applyNumberFormat="1" applyFont="1" applyBorder="1" applyAlignment="1" applyProtection="1">
      <alignment horizontal="center"/>
      <protection locked="0"/>
    </xf>
    <xf numFmtId="0" fontId="17" fillId="0" borderId="1" xfId="4" applyFont="1" applyBorder="1"/>
    <xf numFmtId="169" fontId="10" fillId="0" borderId="1" xfId="5" applyNumberFormat="1" applyFont="1" applyFill="1" applyBorder="1" applyAlignment="1" applyProtection="1">
      <alignment horizontal="center"/>
      <protection locked="0"/>
    </xf>
    <xf numFmtId="0" fontId="11" fillId="0" borderId="1" xfId="4" applyFont="1" applyBorder="1"/>
    <xf numFmtId="0" fontId="10" fillId="0" borderId="1" xfId="4" applyFont="1" applyBorder="1"/>
    <xf numFmtId="165" fontId="11" fillId="0" borderId="1" xfId="4" applyNumberFormat="1" applyFont="1" applyBorder="1"/>
    <xf numFmtId="0" fontId="3" fillId="0" borderId="1" xfId="4" applyFont="1" applyBorder="1" applyProtection="1">
      <protection locked="0"/>
    </xf>
    <xf numFmtId="0" fontId="32" fillId="0" borderId="1" xfId="4" applyFont="1" applyBorder="1"/>
    <xf numFmtId="0" fontId="10" fillId="0" borderId="1" xfId="4" applyFont="1" applyBorder="1" applyAlignment="1" applyProtection="1">
      <alignment horizontal="center"/>
      <protection locked="0"/>
    </xf>
    <xf numFmtId="0" fontId="2" fillId="0" borderId="19" xfId="1" applyBorder="1"/>
    <xf numFmtId="0" fontId="2" fillId="0" borderId="18" xfId="1" applyBorder="1"/>
    <xf numFmtId="0" fontId="34" fillId="0" borderId="0" xfId="1" applyFont="1"/>
    <xf numFmtId="0" fontId="2" fillId="0" borderId="21" xfId="1" applyBorder="1"/>
    <xf numFmtId="0" fontId="2" fillId="0" borderId="22" xfId="1" applyBorder="1"/>
    <xf numFmtId="0" fontId="35" fillId="0" borderId="0" xfId="1" applyFont="1"/>
    <xf numFmtId="0" fontId="2" fillId="0" borderId="0" xfId="1" applyAlignment="1">
      <alignment horizontal="right"/>
    </xf>
    <xf numFmtId="0" fontId="2" fillId="0" borderId="23" xfId="1" applyBorder="1"/>
    <xf numFmtId="0" fontId="0" fillId="0" borderId="1" xfId="0" applyFont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15" fontId="0" fillId="2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1" fillId="4" borderId="0" xfId="1" applyFont="1" applyFill="1"/>
    <xf numFmtId="0" fontId="0" fillId="4" borderId="1" xfId="3" applyFont="1" applyFill="1" applyBorder="1" applyAlignment="1">
      <alignment horizontal="center" vertical="center"/>
    </xf>
    <xf numFmtId="0" fontId="0" fillId="4" borderId="0" xfId="3" applyFont="1" applyFill="1" applyAlignment="1">
      <alignment horizontal="center" vertical="center"/>
    </xf>
    <xf numFmtId="49" fontId="0" fillId="0" borderId="0" xfId="3" applyNumberFormat="1" applyFont="1" applyAlignment="1">
      <alignment vertical="center"/>
    </xf>
    <xf numFmtId="0" fontId="0" fillId="0" borderId="0" xfId="3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0" xfId="3" applyFont="1" applyAlignment="1">
      <alignment horizontal="left" vertical="top" wrapText="1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3" borderId="2" xfId="1" applyFont="1" applyFill="1" applyBorder="1" applyAlignment="1" applyProtection="1">
      <alignment horizontal="left" vertical="center" wrapText="1"/>
      <protection locked="0"/>
    </xf>
    <xf numFmtId="0" fontId="7" fillId="3" borderId="3" xfId="1" applyFont="1" applyFill="1" applyBorder="1" applyAlignment="1" applyProtection="1">
      <alignment horizontal="left" vertical="center" wrapText="1"/>
      <protection locked="0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6" fillId="0" borderId="0" xfId="3" applyFont="1" applyAlignment="1" applyProtection="1">
      <alignment horizontal="center" vertical="center" wrapText="1"/>
      <protection locked="0"/>
    </xf>
    <xf numFmtId="0" fontId="26" fillId="0" borderId="14" xfId="3" applyFont="1" applyBorder="1" applyAlignment="1" applyProtection="1">
      <alignment horizontal="center" vertical="center" wrapText="1"/>
      <protection locked="0"/>
    </xf>
    <xf numFmtId="0" fontId="4" fillId="0" borderId="0" xfId="3" applyAlignment="1" applyProtection="1">
      <alignment horizontal="center" vertical="center"/>
      <protection locked="0"/>
    </xf>
    <xf numFmtId="0" fontId="4" fillId="0" borderId="0" xfId="3" applyAlignment="1">
      <alignment horizontal="left" vertical="top" wrapText="1"/>
    </xf>
    <xf numFmtId="0" fontId="33" fillId="0" borderId="18" xfId="1" applyFont="1" applyBorder="1" applyAlignment="1">
      <alignment horizontal="center"/>
    </xf>
    <xf numFmtId="0" fontId="33" fillId="0" borderId="20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33" fillId="0" borderId="10" xfId="1" applyFont="1" applyBorder="1" applyAlignment="1">
      <alignment horizontal="center"/>
    </xf>
    <xf numFmtId="0" fontId="33" fillId="0" borderId="24" xfId="1" applyFont="1" applyBorder="1" applyAlignment="1">
      <alignment horizontal="center"/>
    </xf>
  </cellXfs>
  <cellStyles count="6">
    <cellStyle name="Comma 2" xfId="2"/>
    <cellStyle name="Comma 2 2" xfId="5"/>
    <cellStyle name="Normal" xfId="0" builtinId="0"/>
    <cellStyle name="Normal 2" xfId="1"/>
    <cellStyle name="Normal 2 2" xfId="3"/>
    <cellStyle name="Normal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tabSelected="1" view="pageBreakPreview" topLeftCell="A22" zoomScaleNormal="100" zoomScaleSheetLayoutView="100" workbookViewId="0">
      <selection activeCell="H3" sqref="H3"/>
    </sheetView>
  </sheetViews>
  <sheetFormatPr defaultColWidth="9" defaultRowHeight="23.25"/>
  <cols>
    <col min="1" max="1" width="5.75" style="113" customWidth="1"/>
    <col min="2" max="2" width="7.125" style="113" customWidth="1"/>
    <col min="3" max="3" width="17.625" style="113" customWidth="1"/>
    <col min="4" max="4" width="4.625" style="113" customWidth="1"/>
    <col min="5" max="5" width="13.375" style="113" customWidth="1"/>
    <col min="6" max="6" width="15.375" style="113" customWidth="1"/>
    <col min="7" max="7" width="19.75" style="120" customWidth="1"/>
    <col min="8" max="8" width="16.125" style="120" customWidth="1"/>
    <col min="9" max="9" width="13.125" style="120" customWidth="1"/>
    <col min="10" max="10" width="19.625" style="113" customWidth="1"/>
    <col min="11" max="16384" width="9" style="113"/>
  </cols>
  <sheetData>
    <row r="1" spans="1:10" ht="90" customHeight="1">
      <c r="A1" s="123" t="s">
        <v>162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10" ht="30" customHeight="1">
      <c r="A2" s="121" t="s">
        <v>159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s="114" customFormat="1" ht="95.1" customHeight="1">
      <c r="A3" s="56" t="s">
        <v>87</v>
      </c>
      <c r="B3" s="56" t="s">
        <v>88</v>
      </c>
      <c r="C3" s="57" t="s">
        <v>1</v>
      </c>
      <c r="D3" s="57" t="s">
        <v>2</v>
      </c>
      <c r="E3" s="57" t="s">
        <v>3</v>
      </c>
      <c r="F3" s="58" t="s">
        <v>4</v>
      </c>
      <c r="G3" s="58" t="s">
        <v>89</v>
      </c>
      <c r="H3" s="58" t="s">
        <v>63</v>
      </c>
      <c r="I3" s="58" t="s">
        <v>5</v>
      </c>
      <c r="J3" s="58" t="s">
        <v>90</v>
      </c>
    </row>
    <row r="4" spans="1:10" s="114" customFormat="1" ht="33.950000000000003" customHeight="1">
      <c r="A4" s="59"/>
      <c r="B4" s="60"/>
      <c r="C4" s="61" t="s">
        <v>91</v>
      </c>
      <c r="D4" s="62"/>
      <c r="E4" s="62"/>
      <c r="F4" s="62"/>
      <c r="G4" s="63"/>
      <c r="H4" s="63"/>
      <c r="I4" s="63"/>
      <c r="J4" s="60"/>
    </row>
    <row r="5" spans="1:10" ht="60" customHeight="1">
      <c r="A5" s="107">
        <v>1</v>
      </c>
      <c r="B5" s="107">
        <v>1</v>
      </c>
      <c r="C5" s="112" t="s">
        <v>6</v>
      </c>
      <c r="D5" s="107" t="s">
        <v>95</v>
      </c>
      <c r="E5" s="108">
        <v>25019</v>
      </c>
      <c r="F5" s="107" t="s">
        <v>21</v>
      </c>
      <c r="G5" s="109" t="s">
        <v>27</v>
      </c>
      <c r="H5" s="110" t="s">
        <v>128</v>
      </c>
      <c r="I5" s="110" t="s">
        <v>142</v>
      </c>
      <c r="J5" s="107"/>
    </row>
    <row r="6" spans="1:10" ht="60" customHeight="1">
      <c r="A6" s="107">
        <v>2</v>
      </c>
      <c r="B6" s="107">
        <v>2</v>
      </c>
      <c r="C6" s="112" t="s">
        <v>7</v>
      </c>
      <c r="D6" s="107" t="s">
        <v>95</v>
      </c>
      <c r="E6" s="111">
        <v>28785</v>
      </c>
      <c r="F6" s="107" t="s">
        <v>21</v>
      </c>
      <c r="G6" s="109" t="s">
        <v>28</v>
      </c>
      <c r="H6" s="110" t="s">
        <v>129</v>
      </c>
      <c r="I6" s="110" t="s">
        <v>143</v>
      </c>
      <c r="J6" s="107"/>
    </row>
    <row r="7" spans="1:10" ht="60" customHeight="1">
      <c r="A7" s="107">
        <v>3</v>
      </c>
      <c r="B7" s="107">
        <v>3</v>
      </c>
      <c r="C7" s="112" t="s">
        <v>26</v>
      </c>
      <c r="D7" s="107" t="s">
        <v>95</v>
      </c>
      <c r="E7" s="108">
        <v>26915</v>
      </c>
      <c r="F7" s="107" t="s">
        <v>21</v>
      </c>
      <c r="G7" s="109" t="s">
        <v>29</v>
      </c>
      <c r="H7" s="110" t="s">
        <v>130</v>
      </c>
      <c r="I7" s="110" t="s">
        <v>144</v>
      </c>
      <c r="J7" s="107"/>
    </row>
    <row r="8" spans="1:10" ht="60" customHeight="1">
      <c r="A8" s="107">
        <v>4</v>
      </c>
      <c r="B8" s="107">
        <v>4</v>
      </c>
      <c r="C8" s="112" t="s">
        <v>8</v>
      </c>
      <c r="D8" s="107" t="s">
        <v>95</v>
      </c>
      <c r="E8" s="108">
        <v>25967</v>
      </c>
      <c r="F8" s="107" t="s">
        <v>21</v>
      </c>
      <c r="G8" s="109" t="s">
        <v>30</v>
      </c>
      <c r="H8" s="110" t="s">
        <v>131</v>
      </c>
      <c r="I8" s="110" t="s">
        <v>145</v>
      </c>
      <c r="J8" s="107"/>
    </row>
    <row r="9" spans="1:10" ht="60" customHeight="1">
      <c r="A9" s="107">
        <v>5</v>
      </c>
      <c r="B9" s="107">
        <v>5</v>
      </c>
      <c r="C9" s="112" t="s">
        <v>9</v>
      </c>
      <c r="D9" s="107" t="s">
        <v>95</v>
      </c>
      <c r="E9" s="108">
        <v>24294</v>
      </c>
      <c r="F9" s="107" t="s">
        <v>21</v>
      </c>
      <c r="G9" s="109" t="s">
        <v>31</v>
      </c>
      <c r="H9" s="110" t="s">
        <v>132</v>
      </c>
      <c r="I9" s="110" t="s">
        <v>146</v>
      </c>
      <c r="J9" s="107"/>
    </row>
    <row r="10" spans="1:10" ht="60" customHeight="1">
      <c r="A10" s="107">
        <v>6</v>
      </c>
      <c r="B10" s="107">
        <v>6</v>
      </c>
      <c r="C10" s="112" t="s">
        <v>10</v>
      </c>
      <c r="D10" s="107" t="s">
        <v>95</v>
      </c>
      <c r="E10" s="108">
        <v>29806</v>
      </c>
      <c r="F10" s="107" t="s">
        <v>21</v>
      </c>
      <c r="G10" s="109" t="s">
        <v>32</v>
      </c>
      <c r="H10" s="110" t="s">
        <v>133</v>
      </c>
      <c r="I10" s="110" t="s">
        <v>147</v>
      </c>
      <c r="J10" s="107"/>
    </row>
    <row r="11" spans="1:10" ht="60" customHeight="1">
      <c r="A11" s="107">
        <v>7</v>
      </c>
      <c r="B11" s="107">
        <v>7</v>
      </c>
      <c r="C11" s="112" t="s">
        <v>11</v>
      </c>
      <c r="D11" s="107" t="s">
        <v>95</v>
      </c>
      <c r="E11" s="108">
        <v>27043</v>
      </c>
      <c r="F11" s="107" t="s">
        <v>21</v>
      </c>
      <c r="G11" s="109" t="s">
        <v>33</v>
      </c>
      <c r="H11" s="110" t="s">
        <v>134</v>
      </c>
      <c r="I11" s="110" t="s">
        <v>148</v>
      </c>
      <c r="J11" s="107"/>
    </row>
    <row r="12" spans="1:10" ht="60" customHeight="1">
      <c r="A12" s="107">
        <v>8</v>
      </c>
      <c r="B12" s="107">
        <v>8</v>
      </c>
      <c r="C12" s="112" t="s">
        <v>25</v>
      </c>
      <c r="D12" s="107" t="s">
        <v>95</v>
      </c>
      <c r="E12" s="108">
        <v>29804</v>
      </c>
      <c r="F12" s="107" t="s">
        <v>21</v>
      </c>
      <c r="G12" s="109" t="s">
        <v>34</v>
      </c>
      <c r="H12" s="110" t="s">
        <v>135</v>
      </c>
      <c r="I12" s="110" t="s">
        <v>149</v>
      </c>
      <c r="J12" s="107"/>
    </row>
    <row r="13" spans="1:10" ht="60" customHeight="1">
      <c r="A13" s="107">
        <v>9</v>
      </c>
      <c r="B13" s="107">
        <v>9</v>
      </c>
      <c r="C13" s="112" t="s">
        <v>12</v>
      </c>
      <c r="D13" s="107" t="s">
        <v>95</v>
      </c>
      <c r="E13" s="108">
        <v>28678</v>
      </c>
      <c r="F13" s="107" t="s">
        <v>21</v>
      </c>
      <c r="G13" s="109" t="s">
        <v>35</v>
      </c>
      <c r="H13" s="110" t="s">
        <v>136</v>
      </c>
      <c r="I13" s="110" t="s">
        <v>150</v>
      </c>
      <c r="J13" s="107"/>
    </row>
    <row r="14" spans="1:10" ht="60" customHeight="1">
      <c r="A14" s="107">
        <v>10</v>
      </c>
      <c r="B14" s="107">
        <v>10</v>
      </c>
      <c r="C14" s="112" t="s">
        <v>13</v>
      </c>
      <c r="D14" s="107" t="s">
        <v>95</v>
      </c>
      <c r="E14" s="108">
        <v>27637</v>
      </c>
      <c r="F14" s="107" t="s">
        <v>21</v>
      </c>
      <c r="G14" s="109" t="s">
        <v>36</v>
      </c>
      <c r="H14" s="110" t="s">
        <v>22</v>
      </c>
      <c r="I14" s="110" t="s">
        <v>151</v>
      </c>
      <c r="J14" s="107"/>
    </row>
    <row r="15" spans="1:10" ht="60" customHeight="1">
      <c r="A15" s="107">
        <v>11</v>
      </c>
      <c r="B15" s="107">
        <v>11</v>
      </c>
      <c r="C15" s="112" t="s">
        <v>14</v>
      </c>
      <c r="D15" s="107" t="s">
        <v>95</v>
      </c>
      <c r="E15" s="108">
        <v>24508</v>
      </c>
      <c r="F15" s="107" t="s">
        <v>21</v>
      </c>
      <c r="G15" s="109" t="s">
        <v>37</v>
      </c>
      <c r="H15" s="110" t="s">
        <v>137</v>
      </c>
      <c r="I15" s="110" t="s">
        <v>152</v>
      </c>
      <c r="J15" s="107"/>
    </row>
    <row r="16" spans="1:10" ht="60" customHeight="1">
      <c r="A16" s="107">
        <v>12</v>
      </c>
      <c r="B16" s="107">
        <v>12</v>
      </c>
      <c r="C16" s="112" t="s">
        <v>15</v>
      </c>
      <c r="D16" s="107" t="s">
        <v>95</v>
      </c>
      <c r="E16" s="108">
        <v>27248</v>
      </c>
      <c r="F16" s="107" t="s">
        <v>21</v>
      </c>
      <c r="G16" s="109" t="s">
        <v>38</v>
      </c>
      <c r="H16" s="110" t="s">
        <v>138</v>
      </c>
      <c r="I16" s="110" t="s">
        <v>153</v>
      </c>
      <c r="J16" s="107"/>
    </row>
    <row r="17" spans="1:44" ht="60" customHeight="1">
      <c r="A17" s="107">
        <v>13</v>
      </c>
      <c r="B17" s="107">
        <v>13</v>
      </c>
      <c r="C17" s="112" t="s">
        <v>16</v>
      </c>
      <c r="D17" s="107" t="s">
        <v>95</v>
      </c>
      <c r="E17" s="108">
        <v>29222</v>
      </c>
      <c r="F17" s="107" t="s">
        <v>21</v>
      </c>
      <c r="G17" s="109" t="s">
        <v>39</v>
      </c>
      <c r="H17" s="110" t="s">
        <v>139</v>
      </c>
      <c r="I17" s="110" t="s">
        <v>154</v>
      </c>
      <c r="J17" s="107"/>
    </row>
    <row r="18" spans="1:44" ht="60" customHeight="1">
      <c r="A18" s="107">
        <v>14</v>
      </c>
      <c r="B18" s="107">
        <v>14</v>
      </c>
      <c r="C18" s="112" t="s">
        <v>17</v>
      </c>
      <c r="D18" s="107" t="s">
        <v>95</v>
      </c>
      <c r="E18" s="108">
        <v>30643</v>
      </c>
      <c r="F18" s="107" t="s">
        <v>21</v>
      </c>
      <c r="G18" s="109" t="s">
        <v>40</v>
      </c>
      <c r="H18" s="110" t="s">
        <v>140</v>
      </c>
      <c r="I18" s="110" t="s">
        <v>155</v>
      </c>
      <c r="J18" s="107"/>
    </row>
    <row r="19" spans="1:44" s="115" customFormat="1" ht="60" customHeight="1">
      <c r="A19" s="107">
        <v>15</v>
      </c>
      <c r="B19" s="107">
        <v>15</v>
      </c>
      <c r="C19" s="112" t="s">
        <v>18</v>
      </c>
      <c r="D19" s="107" t="s">
        <v>95</v>
      </c>
      <c r="E19" s="108">
        <v>31713</v>
      </c>
      <c r="F19" s="107" t="s">
        <v>21</v>
      </c>
      <c r="G19" s="109" t="s">
        <v>41</v>
      </c>
      <c r="H19" s="110" t="s">
        <v>23</v>
      </c>
      <c r="I19" s="110" t="s">
        <v>156</v>
      </c>
      <c r="J19" s="107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</row>
    <row r="20" spans="1:44" s="115" customFormat="1" ht="60" customHeight="1">
      <c r="A20" s="107">
        <v>16</v>
      </c>
      <c r="B20" s="107">
        <v>16</v>
      </c>
      <c r="C20" s="112" t="s">
        <v>19</v>
      </c>
      <c r="D20" s="107" t="s">
        <v>95</v>
      </c>
      <c r="E20" s="108">
        <v>33270</v>
      </c>
      <c r="F20" s="107" t="s">
        <v>21</v>
      </c>
      <c r="G20" s="109" t="s">
        <v>42</v>
      </c>
      <c r="H20" s="110" t="s">
        <v>141</v>
      </c>
      <c r="I20" s="110" t="s">
        <v>157</v>
      </c>
      <c r="J20" s="107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</row>
    <row r="21" spans="1:44" s="115" customFormat="1" ht="60" customHeight="1">
      <c r="A21" s="107">
        <v>17</v>
      </c>
      <c r="B21" s="107">
        <v>17</v>
      </c>
      <c r="C21" s="112" t="s">
        <v>20</v>
      </c>
      <c r="D21" s="107" t="s">
        <v>95</v>
      </c>
      <c r="E21" s="108">
        <v>32945</v>
      </c>
      <c r="F21" s="107" t="s">
        <v>21</v>
      </c>
      <c r="G21" s="109" t="s">
        <v>43</v>
      </c>
      <c r="H21" s="110" t="s">
        <v>24</v>
      </c>
      <c r="I21" s="110" t="s">
        <v>158</v>
      </c>
      <c r="J21" s="107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</row>
    <row r="22" spans="1:44" s="114" customFormat="1" ht="33.950000000000003" customHeight="1">
      <c r="A22" s="59"/>
      <c r="B22" s="60"/>
      <c r="C22" s="61" t="s">
        <v>93</v>
      </c>
      <c r="D22" s="62"/>
      <c r="E22" s="62"/>
      <c r="F22" s="62"/>
      <c r="G22" s="63"/>
      <c r="H22" s="63"/>
      <c r="I22" s="63"/>
      <c r="J22" s="60"/>
    </row>
    <row r="23" spans="1:44" s="117" customFormat="1" ht="60" customHeight="1">
      <c r="A23" s="116"/>
      <c r="B23" s="116"/>
      <c r="C23" s="116" t="s">
        <v>92</v>
      </c>
      <c r="D23" s="116" t="s">
        <v>92</v>
      </c>
      <c r="E23" s="116" t="s">
        <v>92</v>
      </c>
      <c r="F23" s="116" t="s">
        <v>92</v>
      </c>
      <c r="G23" s="116" t="s">
        <v>92</v>
      </c>
      <c r="H23" s="116" t="s">
        <v>92</v>
      </c>
      <c r="I23" s="116" t="s">
        <v>92</v>
      </c>
      <c r="J23" s="116" t="s">
        <v>92</v>
      </c>
    </row>
    <row r="24" spans="1:44" s="114" customFormat="1">
      <c r="A24" s="70"/>
      <c r="B24" s="70"/>
      <c r="C24" s="70"/>
      <c r="D24" s="70"/>
      <c r="E24" s="70"/>
      <c r="F24" s="70"/>
      <c r="G24" s="71"/>
      <c r="H24" s="71"/>
      <c r="I24" s="71"/>
      <c r="J24" s="72"/>
    </row>
    <row r="25" spans="1:44" s="114" customFormat="1" ht="78" customHeight="1">
      <c r="A25" s="122" t="s">
        <v>163</v>
      </c>
      <c r="B25" s="122"/>
      <c r="C25" s="122"/>
      <c r="D25" s="122"/>
      <c r="E25" s="122"/>
      <c r="F25" s="122"/>
      <c r="G25" s="122"/>
      <c r="H25" s="118"/>
      <c r="I25" s="118"/>
      <c r="J25" s="119"/>
    </row>
  </sheetData>
  <sheetProtection algorithmName="SHA-512" hashValue="xQupQ7KQJ7MBmMYC0QNVRDE1KGxURDl8ZkoKhOaU+ZI+jaaQpWsTHh3Cx0Uws3o6ZYzMNYlg4n98jZwcXRGs/A==" saltValue="zUQMqztHEQTJ8+Og+wsw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25:G25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3"/>
  <sheetViews>
    <sheetView topLeftCell="T1" zoomScale="70" zoomScaleNormal="70" workbookViewId="0">
      <selection activeCell="A2" sqref="A2:J2"/>
    </sheetView>
  </sheetViews>
  <sheetFormatPr defaultColWidth="9" defaultRowHeight="19.5"/>
  <cols>
    <col min="1" max="1" width="5.375" style="49" customWidth="1"/>
    <col min="2" max="2" width="16.75" style="50" customWidth="1"/>
    <col min="3" max="3" width="5.75" style="50" customWidth="1"/>
    <col min="4" max="4" width="14" style="51" customWidth="1"/>
    <col min="5" max="5" width="15" style="51" customWidth="1"/>
    <col min="6" max="6" width="18.5" style="51" customWidth="1"/>
    <col min="7" max="7" width="15.625" style="50" customWidth="1"/>
    <col min="8" max="8" width="16.75" style="52" customWidth="1"/>
    <col min="9" max="9" width="16.25" style="52" customWidth="1"/>
    <col min="10" max="10" width="11.25" style="48" customWidth="1"/>
    <col min="11" max="11" width="9.25" style="48" customWidth="1"/>
    <col min="12" max="12" width="10.125" style="48" customWidth="1"/>
    <col min="13" max="13" width="10.875" style="53" customWidth="1"/>
    <col min="14" max="17" width="8" style="48" customWidth="1"/>
    <col min="18" max="18" width="12.25" style="48" customWidth="1"/>
    <col min="19" max="19" width="12.375" style="48" customWidth="1"/>
    <col min="20" max="20" width="9.5" style="48" customWidth="1"/>
    <col min="21" max="21" width="12.125" style="48" customWidth="1"/>
    <col min="22" max="22" width="12.75" style="53" customWidth="1"/>
    <col min="23" max="24" width="8" style="48" customWidth="1"/>
    <col min="25" max="25" width="10.875" style="48" customWidth="1"/>
    <col min="26" max="26" width="9.25" style="48" customWidth="1"/>
    <col min="27" max="27" width="8.875" style="48" customWidth="1"/>
    <col min="28" max="28" width="8.875" style="54" customWidth="1"/>
    <col min="29" max="29" width="7.75" style="48" hidden="1" customWidth="1"/>
    <col min="30" max="30" width="15.375" style="48" hidden="1" customWidth="1"/>
    <col min="31" max="31" width="7.75" style="48" hidden="1" customWidth="1"/>
    <col min="32" max="32" width="11.25" style="48" hidden="1" customWidth="1"/>
    <col min="33" max="33" width="15.375" style="48" hidden="1" customWidth="1"/>
    <col min="34" max="34" width="11.5" style="48" hidden="1" customWidth="1"/>
    <col min="35" max="35" width="12.125" style="48" hidden="1" customWidth="1"/>
    <col min="36" max="36" width="12.625" style="48" hidden="1" customWidth="1"/>
    <col min="37" max="37" width="11.5" style="48" hidden="1" customWidth="1"/>
    <col min="38" max="38" width="12.125" style="48" hidden="1" customWidth="1"/>
    <col min="39" max="39" width="12.625" style="48" hidden="1" customWidth="1"/>
    <col min="40" max="40" width="11.5" style="48" hidden="1" customWidth="1"/>
    <col min="41" max="41" width="12.125" style="48" hidden="1" customWidth="1"/>
    <col min="42" max="42" width="12.625" style="48" hidden="1" customWidth="1"/>
    <col min="43" max="43" width="7.75" style="48" hidden="1" customWidth="1"/>
    <col min="44" max="44" width="9" style="48"/>
    <col min="45" max="45" width="9.5" style="48" customWidth="1"/>
    <col min="46" max="51" width="9" style="48"/>
    <col min="52" max="52" width="9.75" style="48" customWidth="1"/>
    <col min="53" max="53" width="10.375" style="48" customWidth="1"/>
    <col min="54" max="54" width="8.875" style="48" bestFit="1" customWidth="1"/>
    <col min="55" max="55" width="35.5" style="48" customWidth="1"/>
    <col min="56" max="16384" width="9" style="48"/>
  </cols>
  <sheetData>
    <row r="1" spans="1:55" s="11" customFormat="1" ht="113.1" customHeight="1" thickTop="1">
      <c r="A1" s="125" t="s">
        <v>44</v>
      </c>
      <c r="B1" s="126"/>
      <c r="C1" s="126"/>
      <c r="D1" s="126"/>
      <c r="E1" s="126"/>
      <c r="F1" s="126"/>
      <c r="G1" s="126"/>
      <c r="H1" s="126"/>
      <c r="I1" s="126"/>
      <c r="J1" s="127" t="s">
        <v>45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"/>
      <c r="AC1" s="2" t="s">
        <v>2</v>
      </c>
      <c r="AD1" s="2" t="s">
        <v>46</v>
      </c>
      <c r="AE1" s="3" t="s">
        <v>2</v>
      </c>
      <c r="AF1" s="3" t="s">
        <v>47</v>
      </c>
      <c r="AG1" s="3" t="s">
        <v>46</v>
      </c>
      <c r="AH1" s="4" t="s">
        <v>48</v>
      </c>
      <c r="AI1" s="4" t="s">
        <v>49</v>
      </c>
      <c r="AJ1" s="4" t="s">
        <v>50</v>
      </c>
      <c r="AK1" s="5" t="s">
        <v>48</v>
      </c>
      <c r="AL1" s="5" t="s">
        <v>49</v>
      </c>
      <c r="AM1" s="5" t="s">
        <v>50</v>
      </c>
      <c r="AN1" s="6" t="s">
        <v>48</v>
      </c>
      <c r="AO1" s="6" t="s">
        <v>49</v>
      </c>
      <c r="AP1" s="6" t="s">
        <v>50</v>
      </c>
      <c r="AQ1" s="7"/>
      <c r="AR1" s="8" t="s">
        <v>51</v>
      </c>
      <c r="AS1" s="8" t="s">
        <v>52</v>
      </c>
      <c r="AT1" s="8" t="s">
        <v>53</v>
      </c>
      <c r="AU1" s="8" t="s">
        <v>54</v>
      </c>
      <c r="AV1" s="8" t="s">
        <v>55</v>
      </c>
      <c r="AW1" s="8" t="s">
        <v>56</v>
      </c>
      <c r="AX1" s="8" t="s">
        <v>48</v>
      </c>
      <c r="AY1" s="8" t="s">
        <v>57</v>
      </c>
      <c r="AZ1" s="8" t="s">
        <v>58</v>
      </c>
      <c r="BA1" s="8" t="s">
        <v>59</v>
      </c>
      <c r="BB1" s="9" t="s">
        <v>60</v>
      </c>
      <c r="BC1" s="10" t="s">
        <v>61</v>
      </c>
    </row>
    <row r="2" spans="1:55" s="30" customFormat="1" ht="111.75" customHeight="1" thickBot="1">
      <c r="A2" s="12" t="s">
        <v>0</v>
      </c>
      <c r="B2" s="13" t="s">
        <v>1</v>
      </c>
      <c r="C2" s="13" t="s">
        <v>2</v>
      </c>
      <c r="D2" s="14" t="s">
        <v>3</v>
      </c>
      <c r="E2" s="14" t="s">
        <v>4</v>
      </c>
      <c r="F2" s="15" t="s">
        <v>62</v>
      </c>
      <c r="G2" s="15" t="s">
        <v>63</v>
      </c>
      <c r="H2" s="15" t="s">
        <v>5</v>
      </c>
      <c r="I2" s="16" t="s">
        <v>64</v>
      </c>
      <c r="J2" s="17" t="s">
        <v>48</v>
      </c>
      <c r="K2" s="18" t="s">
        <v>47</v>
      </c>
      <c r="L2" s="18" t="s">
        <v>65</v>
      </c>
      <c r="M2" s="19" t="s">
        <v>66</v>
      </c>
      <c r="N2" s="18" t="s">
        <v>67</v>
      </c>
      <c r="O2" s="18" t="s">
        <v>68</v>
      </c>
      <c r="P2" s="18" t="s">
        <v>69</v>
      </c>
      <c r="Q2" s="18" t="s">
        <v>49</v>
      </c>
      <c r="R2" s="18" t="s">
        <v>70</v>
      </c>
      <c r="S2" s="18" t="s">
        <v>71</v>
      </c>
      <c r="T2" s="18" t="s">
        <v>72</v>
      </c>
      <c r="U2" s="18" t="s">
        <v>73</v>
      </c>
      <c r="V2" s="19" t="s">
        <v>74</v>
      </c>
      <c r="W2" s="18" t="s">
        <v>75</v>
      </c>
      <c r="X2" s="18" t="s">
        <v>76</v>
      </c>
      <c r="Y2" s="18" t="s">
        <v>77</v>
      </c>
      <c r="Z2" s="18" t="s">
        <v>50</v>
      </c>
      <c r="AA2" s="18" t="s">
        <v>46</v>
      </c>
      <c r="AB2" s="20"/>
      <c r="AC2" s="21" t="s">
        <v>78</v>
      </c>
      <c r="AD2" s="21">
        <v>1</v>
      </c>
      <c r="AE2" s="22" t="s">
        <v>78</v>
      </c>
      <c r="AF2" s="22">
        <v>2</v>
      </c>
      <c r="AG2" s="22">
        <v>1</v>
      </c>
      <c r="AH2" s="23">
        <v>2</v>
      </c>
      <c r="AI2" s="23">
        <v>1</v>
      </c>
      <c r="AJ2" s="23">
        <v>1</v>
      </c>
      <c r="AK2" s="24"/>
      <c r="AL2" s="24">
        <v>2</v>
      </c>
      <c r="AM2" s="24">
        <v>1</v>
      </c>
      <c r="AN2" s="25"/>
      <c r="AO2" s="25">
        <v>1</v>
      </c>
      <c r="AP2" s="25">
        <v>2</v>
      </c>
      <c r="AQ2" s="26"/>
      <c r="AR2" s="27">
        <f>COUNTA($A$3:$A99999)</f>
        <v>1</v>
      </c>
      <c r="AS2" s="27">
        <f>COUNTIF($C$3:$C99999,"ស្រី")</f>
        <v>1</v>
      </c>
      <c r="AT2" s="27">
        <f>COUNTIF($AA$3:$AA99999,1)</f>
        <v>0</v>
      </c>
      <c r="AU2" s="27">
        <f>DCOUNT($A$2:$AA99999,"ផ្ទៀងផ្ទាត់ចុងក្រោយ",$AC$1:$AD$2)</f>
        <v>0</v>
      </c>
      <c r="AV2" s="27">
        <f>COUNTIF($AA$3:$AA$99999,2)</f>
        <v>1</v>
      </c>
      <c r="AW2" s="27">
        <f>COUNTIF(K:K,2)</f>
        <v>1</v>
      </c>
      <c r="AX2" s="27">
        <f>DCOUNT($A$2:$AA99999,"គ្មានស្នាមមេដៃ",$AH$1:$AJ$2)</f>
        <v>0</v>
      </c>
      <c r="AY2" s="27">
        <f>DCOUNT($A$2:$AA99999,"NID_problem",$AK$1:$AM$2)</f>
        <v>1</v>
      </c>
      <c r="AZ2" s="27">
        <f>DCOUNT($A$2:$AA99999,"NID_problem",$AN$1:$AP$2)</f>
        <v>0</v>
      </c>
      <c r="BA2" s="27">
        <f>((AR2-AT2)-SUM(AW2,AX2,AY2,AZ2))</f>
        <v>-1</v>
      </c>
      <c r="BB2" s="28" t="str">
        <f>IF((AR2-AT2)=(AW2+AY2+AZ2+AX2+BA2),"ត្រឹមត្រូវ","មិនត្រឹមត្រូវ")</f>
        <v>ត្រឹមត្រូវ</v>
      </c>
      <c r="BC2" s="29"/>
    </row>
    <row r="3" spans="1:55" ht="57" customHeight="1">
      <c r="A3" s="31">
        <v>1</v>
      </c>
      <c r="B3" s="32" t="s">
        <v>79</v>
      </c>
      <c r="C3" s="32" t="s">
        <v>78</v>
      </c>
      <c r="D3" s="33" t="s">
        <v>80</v>
      </c>
      <c r="E3" s="33" t="s">
        <v>81</v>
      </c>
      <c r="F3" s="32" t="s">
        <v>82</v>
      </c>
      <c r="G3" s="34" t="s">
        <v>83</v>
      </c>
      <c r="H3" s="34" t="s">
        <v>47</v>
      </c>
      <c r="I3" s="35"/>
      <c r="J3" s="36"/>
      <c r="K3" s="37">
        <f>IF(OR(H3="បរទេស",G3="បរទេស"),2,1)</f>
        <v>2</v>
      </c>
      <c r="L3" s="38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12345679</v>
      </c>
      <c r="M3" s="39" t="str">
        <f>IF(L3="បរទេស","បរទេស",IF(AND($BC$2=1,LEN(L3)=8),"0"&amp;L3,IF(LEN(L3)&gt;9,2,LEFT(L3,9))))</f>
        <v>12345679</v>
      </c>
      <c r="N3" s="40">
        <f>IF(L3="បរទេស",1,IF((LEN($M3)-9)=0,1,2))</f>
        <v>2</v>
      </c>
      <c r="O3" s="40">
        <f>IF(M3="",2,1)</f>
        <v>1</v>
      </c>
      <c r="P3" s="40">
        <f>IF(M3="បរទេស",1,IF(COUNTIF(M:M,$M3)&gt;1,2,1))</f>
        <v>1</v>
      </c>
      <c r="Q3" s="41">
        <f>IF(M3="បរទេស",1,MAX(N3:P3))</f>
        <v>2</v>
      </c>
      <c r="R3" s="42" t="str">
        <f>H3</f>
        <v>បរទេស</v>
      </c>
      <c r="S3" s="38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បរទេស</v>
      </c>
      <c r="T3" s="40" t="e">
        <f>LEFT(S3, SEARCH("/",S3,1)-1)</f>
        <v>#VALUE!</v>
      </c>
      <c r="U3" s="38" t="str">
        <f>IFERROR(T3,S3)</f>
        <v>បរទេស</v>
      </c>
      <c r="V3" s="43" t="str">
        <f>IF(LEFT(U3,5)="បរទេស","បរទេស",IF(LEFT(U3,3)="855","0"&amp;MID(U3,4,10),IF(LEFT(U3,1)="0",MID(U3,1,10),IF(LEFT(U3,1)&gt;=1,"0"&amp;MID(U3,1,10),U3))))</f>
        <v>បរទេស</v>
      </c>
      <c r="W3" s="40">
        <f>IF(V3="បរទេស",1,IF(OR(LEN(V3)=9,LEN(V3)=10),1,2))</f>
        <v>1</v>
      </c>
      <c r="X3" s="44">
        <f>IF(V3="",2,1)</f>
        <v>1</v>
      </c>
      <c r="Y3" s="40">
        <f>IF(V3="បរទេស",1,IF(COUNTIF(V:V,$V3)&gt;1,2,1))</f>
        <v>1</v>
      </c>
      <c r="Z3" s="41">
        <f>IF(V3="បរទេស",1,MAX(W3:Y3))</f>
        <v>1</v>
      </c>
      <c r="AA3" s="41">
        <f>IF(K3=2,2,MAX(J3,Q3,Z3,Z3))</f>
        <v>2</v>
      </c>
      <c r="AB3" s="45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7"/>
      <c r="AR3" s="129" t="s">
        <v>84</v>
      </c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30"/>
    </row>
  </sheetData>
  <mergeCells count="3">
    <mergeCell ref="A1:I1"/>
    <mergeCell ref="J1:AA1"/>
    <mergeCell ref="AR3:BC3"/>
  </mergeCells>
  <conditionalFormatting sqref="F3">
    <cfRule type="duplicateValues" dxfId="0" priority="1"/>
  </conditionalFormatting>
  <pageMargins left="0.26" right="0.24" top="0.68" bottom="1.04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28"/>
  <sheetViews>
    <sheetView view="pageBreakPreview" topLeftCell="A15" zoomScale="85" zoomScaleNormal="70" zoomScaleSheetLayoutView="85" workbookViewId="0">
      <selection activeCell="A2" sqref="A2:J2"/>
    </sheetView>
  </sheetViews>
  <sheetFormatPr defaultColWidth="9" defaultRowHeight="23.25"/>
  <cols>
    <col min="1" max="1" width="6.125" style="55" customWidth="1"/>
    <col min="2" max="2" width="7.375" style="55" bestFit="1" customWidth="1"/>
    <col min="3" max="3" width="16.375" style="55" bestFit="1" customWidth="1"/>
    <col min="4" max="4" width="4.5" style="55" bestFit="1" customWidth="1"/>
    <col min="5" max="5" width="12" style="55" customWidth="1"/>
    <col min="6" max="6" width="13" style="55" customWidth="1"/>
    <col min="7" max="7" width="19.625" style="76" customWidth="1"/>
    <col min="8" max="8" width="14.875" style="76" customWidth="1"/>
    <col min="9" max="9" width="12.875" style="76" customWidth="1"/>
    <col min="10" max="10" width="19.625" style="55" customWidth="1"/>
    <col min="11" max="16384" width="9" style="55"/>
  </cols>
  <sheetData>
    <row r="1" spans="1:10" ht="90" customHeight="1">
      <c r="A1" s="131" t="s">
        <v>85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>
      <c r="A2" s="133" t="s">
        <v>86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93">
      <c r="A3" s="56" t="s">
        <v>87</v>
      </c>
      <c r="B3" s="56" t="s">
        <v>88</v>
      </c>
      <c r="C3" s="57" t="s">
        <v>1</v>
      </c>
      <c r="D3" s="57" t="s">
        <v>2</v>
      </c>
      <c r="E3" s="57" t="s">
        <v>3</v>
      </c>
      <c r="F3" s="58" t="s">
        <v>4</v>
      </c>
      <c r="G3" s="58" t="s">
        <v>89</v>
      </c>
      <c r="H3" s="58" t="s">
        <v>63</v>
      </c>
      <c r="I3" s="58" t="s">
        <v>5</v>
      </c>
      <c r="J3" s="58" t="s">
        <v>90</v>
      </c>
    </row>
    <row r="4" spans="1:10" ht="33.950000000000003" customHeight="1">
      <c r="A4" s="59"/>
      <c r="B4" s="60"/>
      <c r="C4" s="61" t="s">
        <v>91</v>
      </c>
      <c r="D4" s="62"/>
      <c r="E4" s="62"/>
      <c r="F4" s="62"/>
      <c r="G4" s="63"/>
      <c r="H4" s="63"/>
      <c r="I4" s="63"/>
      <c r="J4" s="60"/>
    </row>
    <row r="5" spans="1:10" s="65" customFormat="1" ht="56.1" customHeight="1">
      <c r="A5" s="64"/>
      <c r="B5" s="64"/>
      <c r="C5" s="64" t="s">
        <v>92</v>
      </c>
      <c r="D5" s="64" t="s">
        <v>92</v>
      </c>
      <c r="E5" s="64" t="s">
        <v>92</v>
      </c>
      <c r="F5" s="64" t="s">
        <v>92</v>
      </c>
      <c r="G5" s="64" t="s">
        <v>92</v>
      </c>
      <c r="H5" s="64" t="s">
        <v>92</v>
      </c>
      <c r="I5" s="64" t="s">
        <v>92</v>
      </c>
      <c r="J5" s="64" t="s">
        <v>92</v>
      </c>
    </row>
    <row r="6" spans="1:10" ht="33.950000000000003" customHeight="1">
      <c r="A6" s="59"/>
      <c r="B6" s="60"/>
      <c r="C6" s="61" t="s">
        <v>91</v>
      </c>
      <c r="D6" s="62"/>
      <c r="E6" s="62"/>
      <c r="F6" s="62"/>
      <c r="G6" s="63"/>
      <c r="H6" s="63"/>
      <c r="I6" s="63"/>
      <c r="J6" s="60"/>
    </row>
    <row r="7" spans="1:10" ht="60" customHeight="1">
      <c r="A7" s="66">
        <v>1</v>
      </c>
      <c r="B7" s="66">
        <v>1</v>
      </c>
      <c r="C7" s="66"/>
      <c r="D7" s="66"/>
      <c r="E7" s="66"/>
      <c r="F7" s="66"/>
      <c r="G7" s="67"/>
      <c r="H7" s="67"/>
      <c r="I7" s="67"/>
      <c r="J7" s="66"/>
    </row>
    <row r="8" spans="1:10" ht="60" customHeight="1">
      <c r="A8" s="68">
        <v>2</v>
      </c>
      <c r="B8" s="68">
        <v>2</v>
      </c>
      <c r="C8" s="68"/>
      <c r="D8" s="68"/>
      <c r="E8" s="68"/>
      <c r="F8" s="68"/>
      <c r="G8" s="69"/>
      <c r="H8" s="69"/>
      <c r="I8" s="69"/>
      <c r="J8" s="68"/>
    </row>
    <row r="9" spans="1:10" ht="60" customHeight="1">
      <c r="A9" s="68">
        <v>3</v>
      </c>
      <c r="B9" s="68">
        <v>3</v>
      </c>
      <c r="C9" s="68"/>
      <c r="D9" s="68"/>
      <c r="E9" s="68"/>
      <c r="F9" s="68"/>
      <c r="G9" s="69"/>
      <c r="H9" s="69"/>
      <c r="I9" s="69"/>
      <c r="J9" s="68"/>
    </row>
    <row r="10" spans="1:10" ht="60" customHeight="1">
      <c r="A10" s="68">
        <v>4</v>
      </c>
      <c r="B10" s="68">
        <v>4</v>
      </c>
      <c r="C10" s="68"/>
      <c r="D10" s="68"/>
      <c r="E10" s="68"/>
      <c r="F10" s="68"/>
      <c r="G10" s="69"/>
      <c r="H10" s="69"/>
      <c r="I10" s="69"/>
      <c r="J10" s="68"/>
    </row>
    <row r="11" spans="1:10" ht="60" customHeight="1">
      <c r="A11" s="68">
        <v>5</v>
      </c>
      <c r="B11" s="68">
        <v>5</v>
      </c>
      <c r="C11" s="68"/>
      <c r="D11" s="68"/>
      <c r="E11" s="68"/>
      <c r="F11" s="68"/>
      <c r="G11" s="69"/>
      <c r="H11" s="69"/>
      <c r="I11" s="69"/>
      <c r="J11" s="68"/>
    </row>
    <row r="12" spans="1:10" ht="33.950000000000003" customHeight="1">
      <c r="A12" s="59"/>
      <c r="B12" s="60"/>
      <c r="C12" s="61" t="s">
        <v>93</v>
      </c>
      <c r="D12" s="62"/>
      <c r="E12" s="62"/>
      <c r="F12" s="62"/>
      <c r="G12" s="63"/>
      <c r="H12" s="63"/>
      <c r="I12" s="63"/>
      <c r="J12" s="60"/>
    </row>
    <row r="13" spans="1:10" ht="60" customHeight="1">
      <c r="A13" s="68">
        <v>6</v>
      </c>
      <c r="B13" s="68">
        <v>1</v>
      </c>
      <c r="C13" s="68"/>
      <c r="D13" s="68"/>
      <c r="E13" s="68"/>
      <c r="F13" s="68"/>
      <c r="G13" s="69"/>
      <c r="H13" s="69"/>
      <c r="I13" s="69"/>
      <c r="J13" s="68"/>
    </row>
    <row r="14" spans="1:10" ht="60" customHeight="1">
      <c r="A14" s="68">
        <v>7</v>
      </c>
      <c r="B14" s="68">
        <v>2</v>
      </c>
      <c r="C14" s="68"/>
      <c r="D14" s="68"/>
      <c r="E14" s="68"/>
      <c r="F14" s="68"/>
      <c r="G14" s="69"/>
      <c r="H14" s="69"/>
      <c r="I14" s="69"/>
      <c r="J14" s="68"/>
    </row>
    <row r="15" spans="1:10" ht="60" customHeight="1">
      <c r="A15" s="68">
        <v>8</v>
      </c>
      <c r="B15" s="68">
        <v>3</v>
      </c>
      <c r="C15" s="68"/>
      <c r="D15" s="68"/>
      <c r="E15" s="68"/>
      <c r="F15" s="68"/>
      <c r="G15" s="69"/>
      <c r="H15" s="69"/>
      <c r="I15" s="69"/>
      <c r="J15" s="68"/>
    </row>
    <row r="16" spans="1:10" ht="60" customHeight="1">
      <c r="A16" s="68">
        <v>9</v>
      </c>
      <c r="B16" s="68">
        <v>4</v>
      </c>
      <c r="C16" s="68"/>
      <c r="D16" s="68"/>
      <c r="E16" s="68"/>
      <c r="F16" s="68"/>
      <c r="G16" s="69"/>
      <c r="H16" s="69"/>
      <c r="I16" s="69"/>
      <c r="J16" s="68"/>
    </row>
    <row r="17" spans="1:56" ht="60" customHeight="1">
      <c r="A17" s="68">
        <v>10</v>
      </c>
      <c r="B17" s="68">
        <v>5</v>
      </c>
      <c r="C17" s="68" t="s">
        <v>94</v>
      </c>
      <c r="D17" s="68" t="s">
        <v>95</v>
      </c>
      <c r="E17" s="68" t="s">
        <v>96</v>
      </c>
      <c r="F17" s="68"/>
      <c r="G17" s="69"/>
      <c r="H17" s="69"/>
      <c r="I17" s="69"/>
      <c r="J17" s="68"/>
    </row>
    <row r="18" spans="1:56" ht="33.950000000000003" customHeight="1">
      <c r="A18" s="59"/>
      <c r="B18" s="60"/>
      <c r="C18" s="61" t="s">
        <v>93</v>
      </c>
      <c r="D18" s="62"/>
      <c r="E18" s="62"/>
      <c r="F18" s="62"/>
      <c r="G18" s="63"/>
      <c r="H18" s="63"/>
      <c r="I18" s="63"/>
      <c r="J18" s="60"/>
    </row>
    <row r="19" spans="1:56" s="65" customFormat="1" ht="56.1" customHeight="1">
      <c r="A19" s="64"/>
      <c r="B19" s="64"/>
      <c r="C19" s="64" t="s">
        <v>92</v>
      </c>
      <c r="D19" s="64" t="s">
        <v>92</v>
      </c>
      <c r="E19" s="64" t="s">
        <v>92</v>
      </c>
      <c r="F19" s="64" t="s">
        <v>92</v>
      </c>
      <c r="G19" s="64" t="s">
        <v>92</v>
      </c>
      <c r="H19" s="64" t="s">
        <v>92</v>
      </c>
      <c r="I19" s="64" t="s">
        <v>92</v>
      </c>
      <c r="J19" s="64" t="s">
        <v>92</v>
      </c>
    </row>
    <row r="20" spans="1:56">
      <c r="A20" s="70"/>
      <c r="B20" s="70"/>
      <c r="C20" s="70"/>
      <c r="D20" s="70"/>
      <c r="E20" s="70"/>
      <c r="F20" s="70"/>
      <c r="G20" s="71"/>
      <c r="H20" s="71"/>
      <c r="I20" s="71"/>
      <c r="J20" s="72"/>
    </row>
    <row r="21" spans="1:56" ht="67.7" customHeight="1">
      <c r="A21" s="134" t="s">
        <v>97</v>
      </c>
      <c r="B21" s="134"/>
      <c r="C21" s="134"/>
      <c r="D21" s="134"/>
      <c r="E21" s="134"/>
      <c r="F21" s="134"/>
      <c r="G21" s="134"/>
      <c r="H21" s="73"/>
      <c r="I21" s="73"/>
      <c r="J21" s="74"/>
    </row>
    <row r="22" spans="1:56" s="75" customFormat="1">
      <c r="B22" s="74"/>
      <c r="C22" s="74"/>
      <c r="D22" s="74"/>
      <c r="E22" s="74"/>
      <c r="F22" s="74"/>
      <c r="G22" s="73"/>
      <c r="H22" s="73"/>
      <c r="I22" s="73"/>
      <c r="J22" s="74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</row>
    <row r="23" spans="1:56" ht="44.1" customHeight="1">
      <c r="G23" s="55"/>
      <c r="H23" s="55"/>
      <c r="I23" s="55"/>
    </row>
    <row r="24" spans="1:56">
      <c r="G24" s="55"/>
      <c r="H24" s="55"/>
      <c r="I24" s="55"/>
    </row>
    <row r="25" spans="1:56">
      <c r="G25" s="55"/>
      <c r="H25" s="55"/>
      <c r="I25" s="55"/>
    </row>
    <row r="26" spans="1:56">
      <c r="G26" s="55"/>
      <c r="H26" s="55"/>
      <c r="I26" s="55"/>
    </row>
    <row r="27" spans="1:56">
      <c r="G27" s="55"/>
      <c r="H27" s="55"/>
      <c r="I27" s="55"/>
    </row>
    <row r="28" spans="1:56">
      <c r="G28" s="55"/>
      <c r="H28" s="55"/>
      <c r="I28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:G2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7"/>
  <sheetViews>
    <sheetView zoomScale="85" zoomScaleNormal="85" workbookViewId="0">
      <selection activeCell="A2" sqref="A2:J2"/>
    </sheetView>
  </sheetViews>
  <sheetFormatPr defaultColWidth="12.5" defaultRowHeight="21"/>
  <cols>
    <col min="1" max="1" width="4.875" style="82" customWidth="1"/>
    <col min="2" max="2" width="14.125" style="82" customWidth="1"/>
    <col min="3" max="3" width="16.875" style="82" customWidth="1"/>
    <col min="4" max="4" width="12" style="98" customWidth="1"/>
    <col min="5" max="5" width="11.625" style="82" customWidth="1"/>
    <col min="6" max="6" width="20.75" style="82" customWidth="1"/>
    <col min="7" max="7" width="23.375" style="82" customWidth="1"/>
    <col min="8" max="8" width="15.5" style="85" customWidth="1"/>
    <col min="9" max="9" width="15.375" style="85" customWidth="1"/>
    <col min="10" max="10" width="15.875" style="91" customWidth="1"/>
    <col min="11" max="11" width="14.5" style="92" customWidth="1"/>
    <col min="12" max="12" width="14.75" style="92" customWidth="1"/>
    <col min="13" max="13" width="15.875" style="92" customWidth="1"/>
    <col min="14" max="14" width="15.125" style="92" customWidth="1"/>
    <col min="15" max="15" width="12.375" style="92" customWidth="1"/>
    <col min="16" max="16" width="14.625" style="92" customWidth="1"/>
    <col min="17" max="17" width="10" style="92" customWidth="1"/>
    <col min="18" max="18" width="17.125" style="92" customWidth="1"/>
    <col min="19" max="19" width="23.875" style="92" customWidth="1"/>
    <col min="20" max="20" width="29" style="92" customWidth="1"/>
    <col min="21" max="21" width="17.75" style="93" bestFit="1" customWidth="1"/>
    <col min="22" max="22" width="16" style="94" bestFit="1" customWidth="1"/>
    <col min="23" max="16384" width="12.5" style="82"/>
  </cols>
  <sheetData>
    <row r="1" spans="1:24" ht="23.25" customHeight="1">
      <c r="A1" s="77" t="s">
        <v>0</v>
      </c>
      <c r="B1" s="77" t="s">
        <v>98</v>
      </c>
      <c r="C1" s="77" t="s">
        <v>99</v>
      </c>
      <c r="D1" s="77" t="s">
        <v>100</v>
      </c>
      <c r="E1" s="78" t="s">
        <v>101</v>
      </c>
      <c r="F1" s="78" t="s">
        <v>102</v>
      </c>
      <c r="G1" s="77" t="s">
        <v>103</v>
      </c>
      <c r="H1" s="79" t="s">
        <v>104</v>
      </c>
      <c r="I1" s="79" t="s">
        <v>105</v>
      </c>
      <c r="J1" s="80" t="s">
        <v>106</v>
      </c>
      <c r="K1" s="78" t="s">
        <v>51</v>
      </c>
      <c r="L1" s="78" t="s">
        <v>52</v>
      </c>
      <c r="M1" s="78" t="s">
        <v>53</v>
      </c>
      <c r="N1" s="78" t="s">
        <v>54</v>
      </c>
      <c r="O1" s="78" t="s">
        <v>55</v>
      </c>
      <c r="P1" s="78" t="s">
        <v>56</v>
      </c>
      <c r="Q1" s="78" t="s">
        <v>48</v>
      </c>
      <c r="R1" s="78" t="s">
        <v>57</v>
      </c>
      <c r="S1" s="78" t="s">
        <v>107</v>
      </c>
      <c r="T1" s="78" t="s">
        <v>59</v>
      </c>
      <c r="U1" s="81" t="s">
        <v>108</v>
      </c>
      <c r="V1" s="81" t="s">
        <v>109</v>
      </c>
      <c r="X1" s="83" t="s">
        <v>110</v>
      </c>
    </row>
    <row r="2" spans="1:24" ht="23.25" customHeight="1">
      <c r="A2" s="82">
        <v>1</v>
      </c>
      <c r="B2" s="84" t="s">
        <v>111</v>
      </c>
      <c r="C2" s="82" t="s">
        <v>112</v>
      </c>
      <c r="D2" s="85">
        <v>43949</v>
      </c>
      <c r="E2" s="85" t="s">
        <v>113</v>
      </c>
      <c r="F2" s="82">
        <v>2922</v>
      </c>
      <c r="G2" s="82" t="s">
        <v>114</v>
      </c>
      <c r="H2" s="85">
        <v>43948</v>
      </c>
      <c r="I2" s="85">
        <v>43978</v>
      </c>
      <c r="J2" s="86">
        <f>IF(H2="","",DATEDIF(H2,I2,"d"))</f>
        <v>30</v>
      </c>
      <c r="K2" s="87">
        <v>1078</v>
      </c>
      <c r="L2" s="87">
        <v>975</v>
      </c>
      <c r="M2" s="87">
        <v>1070</v>
      </c>
      <c r="N2" s="87">
        <v>970</v>
      </c>
      <c r="O2" s="87">
        <v>8</v>
      </c>
      <c r="P2" s="87">
        <v>0</v>
      </c>
      <c r="Q2" s="87">
        <v>0</v>
      </c>
      <c r="R2" s="87">
        <v>0</v>
      </c>
      <c r="S2" s="87">
        <v>8</v>
      </c>
      <c r="T2" s="87">
        <v>0</v>
      </c>
      <c r="U2" s="88"/>
      <c r="V2" s="88"/>
      <c r="X2" s="85">
        <v>43976</v>
      </c>
    </row>
    <row r="3" spans="1:24" ht="23.25" customHeight="1">
      <c r="A3" s="82">
        <v>2</v>
      </c>
      <c r="B3" s="84" t="s">
        <v>111</v>
      </c>
      <c r="C3" s="82" t="s">
        <v>112</v>
      </c>
      <c r="D3" s="85">
        <v>43958</v>
      </c>
      <c r="E3" s="82" t="s">
        <v>115</v>
      </c>
      <c r="F3" s="82">
        <v>3053</v>
      </c>
      <c r="G3" s="82" t="s">
        <v>116</v>
      </c>
      <c r="H3" s="85">
        <v>43952</v>
      </c>
      <c r="I3" s="85">
        <v>43982</v>
      </c>
      <c r="J3" s="86">
        <f>IF(H3="","",DATEDIF(H3,I3,"d"))</f>
        <v>30</v>
      </c>
      <c r="K3" s="87">
        <v>684</v>
      </c>
      <c r="L3" s="87">
        <v>532</v>
      </c>
      <c r="M3" s="87">
        <v>678</v>
      </c>
      <c r="N3" s="87">
        <v>527</v>
      </c>
      <c r="O3" s="87">
        <v>6</v>
      </c>
      <c r="P3" s="87">
        <v>0</v>
      </c>
      <c r="Q3" s="87">
        <v>0</v>
      </c>
      <c r="R3" s="87">
        <v>1</v>
      </c>
      <c r="S3" s="87">
        <v>5</v>
      </c>
      <c r="T3" s="87">
        <v>0</v>
      </c>
      <c r="U3" s="88"/>
      <c r="V3" s="88"/>
      <c r="X3" s="85">
        <v>43977</v>
      </c>
    </row>
    <row r="4" spans="1:24" ht="23.25" customHeight="1">
      <c r="A4" s="82">
        <v>3</v>
      </c>
      <c r="B4" s="84" t="s">
        <v>111</v>
      </c>
      <c r="C4" s="82" t="s">
        <v>112</v>
      </c>
      <c r="D4" s="85">
        <v>43969</v>
      </c>
      <c r="E4" s="82" t="s">
        <v>117</v>
      </c>
      <c r="F4" s="82">
        <v>1604</v>
      </c>
      <c r="G4" s="82" t="s">
        <v>118</v>
      </c>
      <c r="H4" s="85">
        <v>43965</v>
      </c>
      <c r="I4" s="85">
        <v>44026</v>
      </c>
      <c r="J4" s="86">
        <f>IF(H4="","",DATEDIF(H4,I4,"d"))</f>
        <v>61</v>
      </c>
      <c r="K4" s="87">
        <v>960</v>
      </c>
      <c r="L4" s="87">
        <v>865</v>
      </c>
      <c r="M4" s="87">
        <v>792</v>
      </c>
      <c r="N4" s="87">
        <v>709</v>
      </c>
      <c r="O4" s="87">
        <v>168</v>
      </c>
      <c r="P4" s="87">
        <v>0</v>
      </c>
      <c r="Q4" s="87">
        <v>39</v>
      </c>
      <c r="R4" s="87">
        <v>54</v>
      </c>
      <c r="S4" s="87">
        <v>68</v>
      </c>
      <c r="T4" s="87">
        <v>7</v>
      </c>
      <c r="U4" s="88"/>
      <c r="V4" s="88"/>
      <c r="X4" s="85">
        <v>43978</v>
      </c>
    </row>
    <row r="5" spans="1:24" ht="23.25" customHeight="1">
      <c r="A5" s="82">
        <v>4</v>
      </c>
      <c r="B5" s="84" t="s">
        <v>111</v>
      </c>
      <c r="C5" s="82" t="s">
        <v>112</v>
      </c>
      <c r="D5" s="85">
        <v>43949</v>
      </c>
      <c r="E5" s="82" t="s">
        <v>119</v>
      </c>
      <c r="F5" s="82">
        <v>2922</v>
      </c>
      <c r="G5" s="82" t="s">
        <v>120</v>
      </c>
      <c r="H5" s="85">
        <v>43983</v>
      </c>
      <c r="I5" s="85">
        <v>44043</v>
      </c>
      <c r="J5" s="86">
        <f t="shared" ref="J5:J7" si="0">IF(H5="","",DATEDIF(H5,I5,"d"))</f>
        <v>60</v>
      </c>
      <c r="K5" s="87">
        <v>272</v>
      </c>
      <c r="L5" s="87">
        <v>235</v>
      </c>
      <c r="M5" s="87">
        <v>249</v>
      </c>
      <c r="N5" s="87">
        <v>215</v>
      </c>
      <c r="O5" s="87">
        <v>23</v>
      </c>
      <c r="P5" s="87">
        <v>0</v>
      </c>
      <c r="Q5" s="87">
        <v>4</v>
      </c>
      <c r="R5" s="87">
        <v>4</v>
      </c>
      <c r="S5" s="87">
        <v>15</v>
      </c>
      <c r="T5" s="87">
        <v>0</v>
      </c>
      <c r="U5" s="88"/>
      <c r="V5" s="88"/>
      <c r="X5" s="85">
        <v>43978</v>
      </c>
    </row>
    <row r="6" spans="1:24" ht="23.25" customHeight="1">
      <c r="A6" s="82">
        <v>1</v>
      </c>
      <c r="B6" s="84" t="s">
        <v>111</v>
      </c>
      <c r="C6" s="82" t="s">
        <v>112</v>
      </c>
      <c r="D6" s="85">
        <v>43986</v>
      </c>
      <c r="E6" s="82" t="s">
        <v>160</v>
      </c>
      <c r="F6" s="82">
        <v>3329</v>
      </c>
      <c r="G6" s="82" t="s">
        <v>161</v>
      </c>
      <c r="H6" s="85">
        <v>43991</v>
      </c>
      <c r="I6" s="85">
        <v>44050</v>
      </c>
      <c r="J6" s="86">
        <f t="shared" si="0"/>
        <v>59</v>
      </c>
      <c r="K6" s="87">
        <v>17</v>
      </c>
      <c r="L6" s="87">
        <v>0</v>
      </c>
      <c r="M6" s="87">
        <v>17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  <c r="U6" s="88"/>
      <c r="V6" s="88"/>
      <c r="X6" s="85">
        <v>43986</v>
      </c>
    </row>
    <row r="7" spans="1:24" ht="23.25" customHeight="1">
      <c r="B7" s="84"/>
      <c r="D7" s="85"/>
      <c r="J7" s="86" t="str">
        <f t="shared" si="0"/>
        <v/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  <c r="V7" s="88"/>
    </row>
    <row r="8" spans="1:24" ht="23.25" customHeight="1">
      <c r="B8" s="84"/>
      <c r="D8" s="85"/>
      <c r="J8" s="86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  <c r="V8" s="88"/>
    </row>
    <row r="9" spans="1:24" ht="23.25" customHeight="1">
      <c r="B9" s="84" t="s">
        <v>121</v>
      </c>
      <c r="D9" s="85"/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  <c r="V9" s="88"/>
    </row>
    <row r="10" spans="1:24" ht="23.25" customHeight="1">
      <c r="B10" s="84"/>
      <c r="D10" s="85"/>
      <c r="J10" s="86" t="str">
        <f t="shared" ref="J10:J29" si="1">IF(H10="","",DATEDIF(H10,I10,"d"))</f>
        <v/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 t="str">
        <f>IF(F10="","",COUNTIF(F$2:F10,F10))</f>
        <v/>
      </c>
      <c r="V10" s="88" t="str">
        <f>IF(G10="","",COUNTIF(G$2:G10,G10))</f>
        <v/>
      </c>
    </row>
    <row r="11" spans="1:24" ht="23.25" customHeight="1">
      <c r="B11" s="84"/>
      <c r="D11" s="85"/>
      <c r="J11" s="86" t="str">
        <f t="shared" si="1"/>
        <v/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8" t="str">
        <f>IF(F11="","",COUNTIF(F$2:F11,F11))</f>
        <v/>
      </c>
      <c r="V11" s="88" t="str">
        <f>IF(G11="","",COUNTIF(G$2:G11,G11))</f>
        <v/>
      </c>
    </row>
    <row r="12" spans="1:24" ht="23.25" customHeight="1">
      <c r="B12" s="84"/>
      <c r="D12" s="85"/>
      <c r="J12" s="86" t="str">
        <f t="shared" si="1"/>
        <v/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 t="str">
        <f>IF(F12="","",COUNTIF(F$2:F12,F12))</f>
        <v/>
      </c>
      <c r="V12" s="88" t="str">
        <f>IF(G12="","",COUNTIF(G$2:G12,G12))</f>
        <v/>
      </c>
    </row>
    <row r="13" spans="1:24" ht="23.25" customHeight="1">
      <c r="B13" s="84"/>
      <c r="D13" s="85"/>
      <c r="J13" s="86" t="str">
        <f t="shared" si="1"/>
        <v/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 t="str">
        <f>IF(F13="","",COUNTIF(F$2:F13,F13))</f>
        <v/>
      </c>
      <c r="V13" s="88" t="str">
        <f>IF(G13="","",COUNTIF(G$2:G13,G13))</f>
        <v/>
      </c>
    </row>
    <row r="14" spans="1:24" ht="23.25" customHeight="1">
      <c r="B14" s="84"/>
      <c r="D14" s="85"/>
      <c r="J14" s="86" t="str">
        <f t="shared" si="1"/>
        <v/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8" t="str">
        <f>IF(F14="","",COUNTIF(F$2:F14,F14))</f>
        <v/>
      </c>
      <c r="V14" s="88" t="str">
        <f>IF(G14="","",COUNTIF(G$2:G14,G14))</f>
        <v/>
      </c>
    </row>
    <row r="15" spans="1:24" ht="23.25" customHeight="1">
      <c r="B15" s="84"/>
      <c r="D15" s="85"/>
      <c r="J15" s="86" t="str">
        <f t="shared" si="1"/>
        <v/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 t="str">
        <f>IF(F15="","",COUNTIF(F$2:F15,F15))</f>
        <v/>
      </c>
      <c r="V15" s="88" t="str">
        <f>IF(G15="","",COUNTIF(G$2:G15,G15))</f>
        <v/>
      </c>
    </row>
    <row r="16" spans="1:24" ht="23.25" customHeight="1">
      <c r="B16" s="84"/>
      <c r="D16" s="85"/>
      <c r="J16" s="86" t="str">
        <f t="shared" si="1"/>
        <v/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 t="str">
        <f>IF(F16="","",COUNTIF(F$2:F16,F16))</f>
        <v/>
      </c>
      <c r="V16" s="88" t="str">
        <f>IF(G16="","",COUNTIF(G$2:G16,G16))</f>
        <v/>
      </c>
    </row>
    <row r="17" spans="2:22" ht="23.25" customHeight="1">
      <c r="B17" s="84"/>
      <c r="D17" s="85"/>
      <c r="J17" s="86" t="str">
        <f t="shared" si="1"/>
        <v/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8" t="str">
        <f>IF(F17="","",COUNTIF(F$2:F17,F17))</f>
        <v/>
      </c>
      <c r="V17" s="88" t="str">
        <f>IF(G17="","",COUNTIF(G$2:G17,G17))</f>
        <v/>
      </c>
    </row>
    <row r="18" spans="2:22" ht="23.25" customHeight="1">
      <c r="B18" s="84"/>
      <c r="D18" s="85"/>
      <c r="J18" s="86" t="str">
        <f t="shared" si="1"/>
        <v/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 t="str">
        <f>IF(F18="","",COUNTIF(F$2:F18,F18))</f>
        <v/>
      </c>
      <c r="V18" s="88" t="str">
        <f>IF(G18="","",COUNTIF(G$2:G18,G18))</f>
        <v/>
      </c>
    </row>
    <row r="19" spans="2:22" ht="23.25" customHeight="1">
      <c r="B19" s="84"/>
      <c r="D19" s="85"/>
      <c r="J19" s="86" t="str">
        <f t="shared" si="1"/>
        <v/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8" t="str">
        <f>IF(F19="","",COUNTIF(F$2:F19,F19))</f>
        <v/>
      </c>
      <c r="V19" s="88" t="str">
        <f>IF(G19="","",COUNTIF(G$2:G19,G19))</f>
        <v/>
      </c>
    </row>
    <row r="20" spans="2:22" ht="23.25" customHeight="1">
      <c r="B20" s="84"/>
      <c r="D20" s="85"/>
      <c r="G20" s="89"/>
      <c r="J20" s="86" t="str">
        <f t="shared" si="1"/>
        <v/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8" t="str">
        <f>IF(F20="","",COUNTIF(F$2:F20,F20))</f>
        <v/>
      </c>
      <c r="V20" s="88" t="str">
        <f>IF(G20="","",COUNTIF(G$2:G20,G20))</f>
        <v/>
      </c>
    </row>
    <row r="21" spans="2:22" ht="23.25" customHeight="1">
      <c r="B21" s="84"/>
      <c r="D21" s="85"/>
      <c r="J21" s="86" t="str">
        <f t="shared" si="1"/>
        <v/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 t="str">
        <f>IF(F21="","",COUNTIF(F$2:F21,F21))</f>
        <v/>
      </c>
      <c r="V21" s="88" t="str">
        <f>IF(G21="","",COUNTIF(G$2:G21,G21))</f>
        <v/>
      </c>
    </row>
    <row r="22" spans="2:22" ht="23.25" customHeight="1">
      <c r="B22" s="84"/>
      <c r="D22" s="85"/>
      <c r="J22" s="86" t="str">
        <f t="shared" si="1"/>
        <v/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 t="str">
        <f>IF(F22="","",COUNTIF(F$2:F22,F22))</f>
        <v/>
      </c>
      <c r="V22" s="88" t="str">
        <f>IF(G22="","",COUNTIF(G$2:G22,G22))</f>
        <v/>
      </c>
    </row>
    <row r="23" spans="2:22" ht="23.25" customHeight="1">
      <c r="B23" s="84"/>
      <c r="D23" s="85"/>
      <c r="J23" s="86" t="str">
        <f t="shared" si="1"/>
        <v/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 t="str">
        <f>IF(F23="","",COUNTIF(F$2:F23,F23))</f>
        <v/>
      </c>
      <c r="V23" s="88" t="str">
        <f>IF(G23="","",COUNTIF(G$2:G23,G23))</f>
        <v/>
      </c>
    </row>
    <row r="24" spans="2:22" ht="23.25" customHeight="1">
      <c r="B24" s="84"/>
      <c r="D24" s="85"/>
      <c r="J24" s="86" t="str">
        <f t="shared" si="1"/>
        <v/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 t="str">
        <f>IF(F24="","",COUNTIF(F$2:F24,F24))</f>
        <v/>
      </c>
      <c r="V24" s="88" t="str">
        <f>IF(G24="","",COUNTIF(G$2:G24,G24))</f>
        <v/>
      </c>
    </row>
    <row r="25" spans="2:22" ht="23.25" customHeight="1">
      <c r="B25" s="84"/>
      <c r="D25" s="85"/>
      <c r="J25" s="86" t="str">
        <f t="shared" si="1"/>
        <v/>
      </c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8" t="str">
        <f>IF(F25="","",COUNTIF(F$2:F25,F25))</f>
        <v/>
      </c>
      <c r="V25" s="88" t="str">
        <f>IF(G25="","",COUNTIF(G$2:G25,G25))</f>
        <v/>
      </c>
    </row>
    <row r="26" spans="2:22" ht="23.25" customHeight="1">
      <c r="B26" s="84"/>
      <c r="D26" s="85"/>
      <c r="J26" s="86" t="str">
        <f t="shared" si="1"/>
        <v/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8" t="str">
        <f>IF(F26="","",COUNTIF(F$2:F26,F26))</f>
        <v/>
      </c>
      <c r="V26" s="88" t="str">
        <f>IF(G26="","",COUNTIF(G$2:G26,G26))</f>
        <v/>
      </c>
    </row>
    <row r="27" spans="2:22" ht="23.25" customHeight="1">
      <c r="B27" s="84"/>
      <c r="D27" s="85"/>
      <c r="J27" s="86" t="str">
        <f t="shared" si="1"/>
        <v/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 t="str">
        <f>IF(F27="","",COUNTIF(F$2:F27,F27))</f>
        <v/>
      </c>
      <c r="V27" s="88" t="str">
        <f>IF(G27="","",COUNTIF(G$2:G27,G27))</f>
        <v/>
      </c>
    </row>
    <row r="28" spans="2:22" ht="23.25" customHeight="1">
      <c r="B28" s="84"/>
      <c r="D28" s="85"/>
      <c r="J28" s="86" t="str">
        <f t="shared" si="1"/>
        <v/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8" t="str">
        <f>IF(F28="","",COUNTIF(F$2:F28,F28))</f>
        <v/>
      </c>
      <c r="V28" s="88" t="str">
        <f>IF(G28="","",COUNTIF(G$2:G28,G28))</f>
        <v/>
      </c>
    </row>
    <row r="29" spans="2:22" ht="23.25" customHeight="1">
      <c r="B29" s="84"/>
      <c r="D29" s="85"/>
      <c r="J29" s="86" t="str">
        <f t="shared" si="1"/>
        <v/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 t="str">
        <f>IF(F29="","",COUNTIF(F$2:F29,F29))</f>
        <v/>
      </c>
      <c r="V29" s="88" t="str">
        <f>IF(G29="","",COUNTIF(G$2:G29,G29))</f>
        <v/>
      </c>
    </row>
    <row r="30" spans="2:22" ht="23.25" customHeight="1">
      <c r="B30" s="84"/>
      <c r="D30" s="90"/>
    </row>
    <row r="31" spans="2:22" ht="23.25" customHeight="1">
      <c r="B31" s="84"/>
      <c r="D31" s="90"/>
    </row>
    <row r="32" spans="2:22" ht="23.25" customHeight="1">
      <c r="B32" s="84"/>
      <c r="D32" s="90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2:22" ht="23.25" customHeight="1">
      <c r="B33" s="84"/>
      <c r="D33" s="90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</row>
    <row r="34" spans="2:22" ht="23.25" customHeight="1">
      <c r="B34" s="84"/>
      <c r="D34" s="90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 spans="2:22" ht="23.25" customHeight="1">
      <c r="B35" s="84"/>
      <c r="D35" s="90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2:22" ht="23.25" customHeight="1">
      <c r="B36" s="84"/>
      <c r="D36" s="90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2:22" ht="23.25" customHeight="1">
      <c r="B37" s="84"/>
      <c r="D37" s="90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2:22" ht="23.25" customHeight="1">
      <c r="B38" s="84"/>
      <c r="D38" s="90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2:22" ht="23.25" customHeight="1">
      <c r="B39" s="84"/>
      <c r="D39" s="90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 spans="2:22" ht="23.25" customHeight="1">
      <c r="B40" s="84"/>
      <c r="D40" s="90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</row>
    <row r="41" spans="2:22" ht="23.25" customHeight="1">
      <c r="B41" s="84"/>
      <c r="D41" s="90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2:22" ht="23.25" customHeight="1">
      <c r="B42" s="84"/>
      <c r="D42" s="90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2:22" ht="23.25" customHeight="1">
      <c r="B43" s="84"/>
      <c r="D43" s="90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2:22" ht="23.25" customHeight="1">
      <c r="B44" s="84"/>
      <c r="D44" s="90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2:22" ht="23.25" customHeight="1">
      <c r="B45" s="84"/>
      <c r="D45" s="90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2:22" ht="23.25" customHeight="1">
      <c r="B46" s="84"/>
      <c r="D46" s="90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2:22" ht="23.25" customHeight="1">
      <c r="B47" s="84"/>
      <c r="D47" s="90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2:22" ht="23.25" customHeight="1">
      <c r="B48" s="84"/>
      <c r="D48" s="90"/>
      <c r="V48" s="82"/>
    </row>
    <row r="49" spans="2:22" ht="23.25" customHeight="1">
      <c r="B49" s="84"/>
      <c r="D49" s="90"/>
      <c r="V49" s="82"/>
    </row>
    <row r="50" spans="2:22" ht="23.25" customHeight="1">
      <c r="B50" s="84"/>
      <c r="D50" s="90"/>
      <c r="V50" s="82"/>
    </row>
    <row r="51" spans="2:22" ht="23.25" customHeight="1">
      <c r="B51" s="84"/>
      <c r="D51" s="90"/>
      <c r="V51" s="82"/>
    </row>
    <row r="52" spans="2:22" ht="23.25" customHeight="1">
      <c r="B52" s="84"/>
      <c r="D52" s="90"/>
      <c r="V52" s="82"/>
    </row>
    <row r="53" spans="2:22" ht="23.25" customHeight="1">
      <c r="B53" s="84"/>
      <c r="D53" s="90"/>
      <c r="V53" s="82"/>
    </row>
    <row r="54" spans="2:22" ht="23.25" customHeight="1">
      <c r="B54" s="84"/>
      <c r="D54" s="90"/>
      <c r="V54" s="82"/>
    </row>
    <row r="55" spans="2:22" ht="23.25" customHeight="1">
      <c r="B55" s="84"/>
      <c r="D55" s="90"/>
      <c r="V55" s="82"/>
    </row>
    <row r="56" spans="2:22" ht="23.25" customHeight="1">
      <c r="B56" s="84"/>
      <c r="D56" s="90"/>
      <c r="V56" s="82"/>
    </row>
    <row r="57" spans="2:22" ht="23.25" customHeight="1">
      <c r="B57" s="84"/>
      <c r="D57" s="90"/>
      <c r="V57" s="82"/>
    </row>
    <row r="58" spans="2:22" ht="23.25" customHeight="1">
      <c r="B58" s="84"/>
      <c r="D58" s="90"/>
      <c r="V58" s="82"/>
    </row>
    <row r="59" spans="2:22" ht="23.25" customHeight="1">
      <c r="B59" s="84"/>
      <c r="D59" s="90"/>
      <c r="V59" s="82"/>
    </row>
    <row r="60" spans="2:22" ht="23.25" customHeight="1">
      <c r="B60" s="84"/>
      <c r="D60" s="90"/>
      <c r="V60" s="82"/>
    </row>
    <row r="61" spans="2:22" ht="23.25" customHeight="1">
      <c r="B61" s="84"/>
      <c r="D61" s="90"/>
      <c r="U61" s="95"/>
      <c r="V61" s="82"/>
    </row>
    <row r="62" spans="2:22" ht="23.25" customHeight="1">
      <c r="B62" s="84"/>
      <c r="D62" s="90"/>
      <c r="V62" s="82"/>
    </row>
    <row r="63" spans="2:22" ht="23.25" customHeight="1">
      <c r="B63" s="84"/>
      <c r="D63" s="90"/>
      <c r="V63" s="82"/>
    </row>
    <row r="64" spans="2:22" ht="23.25" customHeight="1">
      <c r="B64" s="84"/>
      <c r="D64" s="90"/>
      <c r="V64" s="82"/>
    </row>
    <row r="65" spans="2:22" ht="23.25" customHeight="1">
      <c r="B65" s="84"/>
      <c r="D65" s="90"/>
      <c r="V65" s="82"/>
    </row>
    <row r="66" spans="2:22" ht="23.25" customHeight="1">
      <c r="B66" s="84"/>
      <c r="D66" s="90"/>
      <c r="V66" s="82"/>
    </row>
    <row r="67" spans="2:22" ht="23.25" customHeight="1">
      <c r="B67" s="84"/>
      <c r="D67" s="90"/>
      <c r="V67" s="82"/>
    </row>
    <row r="68" spans="2:22" ht="23.25" customHeight="1">
      <c r="B68" s="84"/>
      <c r="D68" s="90"/>
      <c r="G68" s="96"/>
      <c r="J68" s="97"/>
      <c r="V68" s="82"/>
    </row>
    <row r="69" spans="2:22" ht="23.25" customHeight="1">
      <c r="B69" s="84"/>
      <c r="D69" s="90"/>
      <c r="V69" s="82"/>
    </row>
    <row r="70" spans="2:22" ht="23.25" customHeight="1">
      <c r="B70" s="84"/>
      <c r="D70" s="90"/>
      <c r="V70" s="82"/>
    </row>
    <row r="71" spans="2:22" ht="23.25" customHeight="1">
      <c r="B71" s="84"/>
      <c r="D71" s="90"/>
      <c r="V71" s="82"/>
    </row>
    <row r="72" spans="2:22" ht="23.25" customHeight="1">
      <c r="B72" s="84"/>
      <c r="D72" s="90"/>
      <c r="V72" s="82"/>
    </row>
    <row r="73" spans="2:22" ht="23.25" customHeight="1">
      <c r="B73" s="84"/>
      <c r="D73" s="90"/>
      <c r="V73" s="82"/>
    </row>
    <row r="74" spans="2:22" ht="23.25" customHeight="1">
      <c r="B74" s="84"/>
      <c r="D74" s="90"/>
      <c r="V74" s="82"/>
    </row>
    <row r="75" spans="2:22" ht="23.25" customHeight="1">
      <c r="B75" s="84"/>
      <c r="D75" s="90"/>
      <c r="V75" s="82"/>
    </row>
    <row r="76" spans="2:22" ht="23.25" customHeight="1">
      <c r="B76" s="84"/>
      <c r="D76" s="90"/>
      <c r="V76" s="82"/>
    </row>
    <row r="77" spans="2:22" ht="23.25" customHeight="1">
      <c r="B77" s="84"/>
      <c r="D77" s="90"/>
      <c r="U77" s="95"/>
      <c r="V77" s="82"/>
    </row>
    <row r="78" spans="2:22" ht="23.25" customHeight="1">
      <c r="B78" s="84"/>
      <c r="D78" s="90"/>
      <c r="V78" s="82"/>
    </row>
    <row r="79" spans="2:22" ht="23.25" customHeight="1">
      <c r="B79" s="84"/>
      <c r="D79" s="90"/>
      <c r="V79" s="82"/>
    </row>
    <row r="80" spans="2:22" ht="23.25" customHeight="1">
      <c r="B80" s="84"/>
      <c r="D80" s="90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</row>
    <row r="81" spans="2:22" ht="23.25" customHeight="1">
      <c r="B81" s="84"/>
      <c r="D81" s="90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</row>
    <row r="82" spans="2:22" ht="23.25" customHeight="1">
      <c r="B82" s="84"/>
      <c r="D82" s="90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</row>
    <row r="83" spans="2:22" ht="23.25" customHeight="1">
      <c r="B83" s="84"/>
      <c r="D83" s="90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2:22" ht="23.25" customHeight="1">
      <c r="B84" s="84"/>
      <c r="D84" s="90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2:22" ht="23.25" customHeight="1">
      <c r="B85" s="84"/>
      <c r="D85" s="90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</row>
    <row r="86" spans="2:22" ht="23.25" customHeight="1">
      <c r="B86" s="84"/>
      <c r="D86" s="90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</row>
    <row r="87" spans="2:22" ht="23.25" customHeight="1">
      <c r="B87" s="84"/>
      <c r="D87" s="90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2:22" ht="23.25" customHeight="1">
      <c r="B88" s="84"/>
      <c r="D88" s="90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2:22" ht="23.25" customHeight="1">
      <c r="B89" s="84"/>
      <c r="D89" s="90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</row>
    <row r="90" spans="2:22" ht="23.25" customHeight="1">
      <c r="B90" s="84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</row>
    <row r="91" spans="2:22" ht="23.25" customHeight="1">
      <c r="B91" s="84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</row>
    <row r="92" spans="2:22" ht="23.25" customHeight="1">
      <c r="B92" s="8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</row>
    <row r="93" spans="2:22" ht="23.25" customHeight="1">
      <c r="B93" s="84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2:22" ht="23.25" customHeight="1">
      <c r="B94" s="84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2:22" ht="23.25" customHeight="1">
      <c r="B95" s="84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</row>
    <row r="96" spans="2:22" ht="23.25" customHeight="1">
      <c r="B96" s="84"/>
      <c r="D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</row>
    <row r="97" spans="2:22" ht="23.25" customHeight="1">
      <c r="B97" s="84"/>
      <c r="D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16"/>
  <sheetViews>
    <sheetView workbookViewId="0">
      <selection activeCell="A2" sqref="A2:J2"/>
    </sheetView>
  </sheetViews>
  <sheetFormatPr defaultColWidth="9" defaultRowHeight="15"/>
  <cols>
    <col min="1" max="1" width="9" style="48"/>
    <col min="2" max="2" width="13" style="48" customWidth="1"/>
    <col min="3" max="4" width="9" style="48"/>
    <col min="5" max="13" width="3.375" style="48" customWidth="1"/>
    <col min="14" max="14" width="15.5" style="48" customWidth="1"/>
    <col min="15" max="16384" width="9" style="48"/>
  </cols>
  <sheetData>
    <row r="2" spans="1:14">
      <c r="J2" s="48" t="s">
        <v>121</v>
      </c>
    </row>
    <row r="4" spans="1:14">
      <c r="E4" s="99"/>
      <c r="F4" s="100"/>
      <c r="G4" s="100"/>
      <c r="H4" s="100"/>
      <c r="I4" s="100"/>
      <c r="J4" s="135">
        <v>0.2</v>
      </c>
      <c r="K4" s="136"/>
      <c r="N4" s="101" t="s">
        <v>122</v>
      </c>
    </row>
    <row r="5" spans="1:14">
      <c r="E5" s="102"/>
      <c r="K5" s="103"/>
      <c r="N5" s="101" t="s">
        <v>123</v>
      </c>
    </row>
    <row r="6" spans="1:14">
      <c r="A6" s="48">
        <v>1</v>
      </c>
      <c r="B6" s="48" t="s">
        <v>124</v>
      </c>
      <c r="C6" s="48">
        <v>90</v>
      </c>
      <c r="E6" s="102"/>
      <c r="H6" s="104">
        <v>0.2</v>
      </c>
      <c r="K6" s="103"/>
    </row>
    <row r="7" spans="1:14" ht="18.75" customHeight="1">
      <c r="A7" s="48">
        <v>2</v>
      </c>
      <c r="B7" s="48" t="s">
        <v>124</v>
      </c>
      <c r="C7" s="48">
        <v>30</v>
      </c>
      <c r="E7" s="102"/>
      <c r="G7" s="137"/>
      <c r="H7" s="137"/>
      <c r="I7" s="137"/>
      <c r="K7" s="103"/>
    </row>
    <row r="8" spans="1:14" ht="18.75" customHeight="1">
      <c r="A8" s="48">
        <v>3</v>
      </c>
      <c r="B8" s="48" t="s">
        <v>124</v>
      </c>
      <c r="C8" s="48">
        <v>95</v>
      </c>
      <c r="E8" s="102"/>
      <c r="F8" s="104">
        <v>0.3</v>
      </c>
      <c r="G8" s="137"/>
      <c r="H8" s="137"/>
      <c r="I8" s="137"/>
      <c r="J8" s="104">
        <v>0.2</v>
      </c>
      <c r="K8" s="103"/>
    </row>
    <row r="9" spans="1:14" ht="18.75" customHeight="1">
      <c r="A9" s="105" t="s">
        <v>125</v>
      </c>
      <c r="B9" s="48" t="s">
        <v>124</v>
      </c>
      <c r="C9" s="48">
        <v>60</v>
      </c>
      <c r="E9" s="102"/>
      <c r="G9" s="137"/>
      <c r="H9" s="137"/>
      <c r="I9" s="137"/>
      <c r="K9" s="103"/>
    </row>
    <row r="10" spans="1:14" ht="15.75" customHeight="1">
      <c r="A10" s="105" t="s">
        <v>126</v>
      </c>
      <c r="B10" s="48" t="s">
        <v>127</v>
      </c>
      <c r="C10" s="48">
        <v>19</v>
      </c>
      <c r="E10" s="102"/>
      <c r="H10" s="104">
        <v>0.4</v>
      </c>
      <c r="K10" s="103"/>
    </row>
    <row r="11" spans="1:14">
      <c r="E11" s="102"/>
      <c r="K11" s="103"/>
    </row>
    <row r="12" spans="1:14">
      <c r="E12" s="106"/>
      <c r="F12" s="46"/>
      <c r="G12" s="46"/>
      <c r="H12" s="46"/>
      <c r="I12" s="46"/>
      <c r="J12" s="138">
        <v>0.2</v>
      </c>
      <c r="K12" s="139"/>
    </row>
    <row r="14" spans="1:14">
      <c r="C14" s="48">
        <v>90</v>
      </c>
    </row>
    <row r="16" spans="1:14">
      <c r="C16" s="48">
        <v>19</v>
      </c>
    </row>
  </sheetData>
  <mergeCells count="3">
    <mergeCell ref="J4:K4"/>
    <mergeCell ref="G7:I9"/>
    <mergeCell ref="J12:K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upload</vt:lpstr>
      <vt:lpstr>1SuspensionList</vt:lpstr>
      <vt:lpstr>2upload</vt:lpstr>
      <vt:lpstr>3របាយការណ៍clean</vt:lpstr>
      <vt:lpstr>PageSetup</vt:lpstr>
      <vt:lpstr>'2upload'!Print_Area</vt:lpstr>
      <vt:lpstr>upload!Print_Area</vt:lpstr>
      <vt:lpstr>'2upload'!Print_Titles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2020-06-04T04:05:44Z</cp:lastPrinted>
  <dcterms:created xsi:type="dcterms:W3CDTF">2020-05-27T00:35:31Z</dcterms:created>
  <dcterms:modified xsi:type="dcterms:W3CDTF">2020-06-04T04:05:48Z</dcterms:modified>
  <cp:category/>
</cp:coreProperties>
</file>