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partment of Labour Inspection\Print online suspension\20200428\Bao Di paper co.,ltd\"/>
    </mc:Choice>
  </mc:AlternateContent>
  <xr:revisionPtr revIDLastSave="0" documentId="13_ncr:1_{68EF9229-96F8-4CB0-829C-98A728E93921}" xr6:coauthVersionLast="45" xr6:coauthVersionMax="45" xr10:uidLastSave="{00000000-0000-0000-0000-000000000000}"/>
  <bookViews>
    <workbookView xWindow="-120" yWindow="-120" windowWidth="20730" windowHeight="11280" activeTab="2" xr2:uid="{00000000-000D-0000-FFFF-FFFF00000000}"/>
  </bookViews>
  <sheets>
    <sheet name="Worksheet" sheetId="1" r:id="rId1"/>
    <sheet name="ផ្ទៀងផ្ទាត់" sheetId="3" r:id="rId2"/>
    <sheet name="upload" sheetId="4" r:id="rId3"/>
  </sheets>
  <definedNames>
    <definedName name="_xlnm._FilterDatabase" localSheetId="2" hidden="1">upload!$A$3:$J$23</definedName>
    <definedName name="_xlnm._FilterDatabase" localSheetId="1" hidden="1">ផ្ទៀងផ្ទាត់!$A$2:$AA$2</definedName>
    <definedName name="_xlnm.Print_Area" localSheetId="2">upload!$A$1:$J$25</definedName>
    <definedName name="_xlnm.Print_Titles" localSheetId="2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2" i="3" l="1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  <c r="AZ2" i="3"/>
  <c r="AS2" i="3"/>
  <c r="M16" i="3" l="1"/>
  <c r="V18" i="3"/>
  <c r="M14" i="3"/>
  <c r="M9" i="3"/>
  <c r="V15" i="3"/>
  <c r="M12" i="3"/>
  <c r="AW2" i="3"/>
  <c r="AR2" i="3"/>
  <c r="K12" i="3"/>
  <c r="L12" i="3" s="1"/>
  <c r="Q22" i="3"/>
  <c r="R22" i="3" s="1"/>
  <c r="S22" i="3" s="1"/>
  <c r="T22" i="3" s="1"/>
  <c r="U22" i="3" s="1"/>
  <c r="V22" i="3" s="1"/>
  <c r="K22" i="3"/>
  <c r="L22" i="3" s="1"/>
  <c r="R21" i="3"/>
  <c r="S21" i="3" s="1"/>
  <c r="T21" i="3" s="1"/>
  <c r="U21" i="3" s="1"/>
  <c r="Q21" i="3"/>
  <c r="K21" i="3"/>
  <c r="L21" i="3" s="1"/>
  <c r="M21" i="3" s="1"/>
  <c r="Q20" i="3"/>
  <c r="R20" i="3" s="1"/>
  <c r="S20" i="3" s="1"/>
  <c r="T20" i="3" s="1"/>
  <c r="U20" i="3" s="1"/>
  <c r="V20" i="3" s="1"/>
  <c r="K20" i="3"/>
  <c r="L20" i="3" s="1"/>
  <c r="Q19" i="3"/>
  <c r="R19" i="3" s="1"/>
  <c r="S19" i="3" s="1"/>
  <c r="T19" i="3" s="1"/>
  <c r="U19" i="3" s="1"/>
  <c r="K19" i="3"/>
  <c r="L19" i="3" s="1"/>
  <c r="M19" i="3" s="1"/>
  <c r="Q18" i="3"/>
  <c r="R18" i="3" s="1"/>
  <c r="S18" i="3" s="1"/>
  <c r="T18" i="3" s="1"/>
  <c r="U18" i="3" s="1"/>
  <c r="K18" i="3"/>
  <c r="L18" i="3" s="1"/>
  <c r="M18" i="3" s="1"/>
  <c r="Q17" i="3"/>
  <c r="R17" i="3" s="1"/>
  <c r="S17" i="3" s="1"/>
  <c r="T17" i="3" s="1"/>
  <c r="U17" i="3" s="1"/>
  <c r="K17" i="3"/>
  <c r="Q16" i="3"/>
  <c r="R16" i="3" s="1"/>
  <c r="S16" i="3" s="1"/>
  <c r="T16" i="3" s="1"/>
  <c r="U16" i="3" s="1"/>
  <c r="V16" i="3" s="1"/>
  <c r="K16" i="3"/>
  <c r="L16" i="3" s="1"/>
  <c r="Q15" i="3"/>
  <c r="R15" i="3" s="1"/>
  <c r="S15" i="3" s="1"/>
  <c r="T15" i="3" s="1"/>
  <c r="U15" i="3" s="1"/>
  <c r="K15" i="3"/>
  <c r="L15" i="3" s="1"/>
  <c r="M15" i="3" s="1"/>
  <c r="Q14" i="3"/>
  <c r="R14" i="3" s="1"/>
  <c r="S14" i="3" s="1"/>
  <c r="T14" i="3" s="1"/>
  <c r="U14" i="3" s="1"/>
  <c r="V14" i="3" s="1"/>
  <c r="K14" i="3"/>
  <c r="L14" i="3" s="1"/>
  <c r="Q13" i="3"/>
  <c r="R13" i="3" s="1"/>
  <c r="S13" i="3" s="1"/>
  <c r="T13" i="3" s="1"/>
  <c r="U13" i="3" s="1"/>
  <c r="K13" i="3"/>
  <c r="L13" i="3" s="1"/>
  <c r="M13" i="3" s="1"/>
  <c r="Q12" i="3"/>
  <c r="R12" i="3" s="1"/>
  <c r="S12" i="3" s="1"/>
  <c r="T12" i="3" s="1"/>
  <c r="U12" i="3" s="1"/>
  <c r="V12" i="3" s="1"/>
  <c r="Q11" i="3"/>
  <c r="R11" i="3" s="1"/>
  <c r="S11" i="3" s="1"/>
  <c r="T11" i="3" s="1"/>
  <c r="U11" i="3" s="1"/>
  <c r="V11" i="3" s="1"/>
  <c r="N11" i="3"/>
  <c r="K11" i="3"/>
  <c r="L11" i="3" s="1"/>
  <c r="M11" i="3" s="1"/>
  <c r="Q10" i="3"/>
  <c r="R10" i="3" s="1"/>
  <c r="S10" i="3" s="1"/>
  <c r="T10" i="3" s="1"/>
  <c r="U10" i="3" s="1"/>
  <c r="K10" i="3"/>
  <c r="L10" i="3" s="1"/>
  <c r="M10" i="3" s="1"/>
  <c r="Q9" i="3"/>
  <c r="R9" i="3" s="1"/>
  <c r="S9" i="3" s="1"/>
  <c r="T9" i="3" s="1"/>
  <c r="U9" i="3" s="1"/>
  <c r="K9" i="3"/>
  <c r="L9" i="3" s="1"/>
  <c r="Q8" i="3"/>
  <c r="R8" i="3" s="1"/>
  <c r="S8" i="3" s="1"/>
  <c r="T8" i="3" s="1"/>
  <c r="U8" i="3" s="1"/>
  <c r="V8" i="3" s="1"/>
  <c r="K8" i="3"/>
  <c r="L8" i="3" s="1"/>
  <c r="Q7" i="3"/>
  <c r="R7" i="3" s="1"/>
  <c r="S7" i="3" s="1"/>
  <c r="T7" i="3" s="1"/>
  <c r="U7" i="3" s="1"/>
  <c r="V7" i="3" s="1"/>
  <c r="K7" i="3"/>
  <c r="L7" i="3" s="1"/>
  <c r="Q6" i="3"/>
  <c r="R6" i="3" s="1"/>
  <c r="S6" i="3" s="1"/>
  <c r="T6" i="3" s="1"/>
  <c r="U6" i="3" s="1"/>
  <c r="V6" i="3" s="1"/>
  <c r="K6" i="3"/>
  <c r="L6" i="3" s="1"/>
  <c r="R5" i="3"/>
  <c r="S5" i="3" s="1"/>
  <c r="T5" i="3" s="1"/>
  <c r="U5" i="3" s="1"/>
  <c r="V5" i="3" s="1"/>
  <c r="Q5" i="3"/>
  <c r="K5" i="3"/>
  <c r="L5" i="3" s="1"/>
  <c r="M5" i="3" s="1"/>
  <c r="Q4" i="3"/>
  <c r="R4" i="3" s="1"/>
  <c r="S4" i="3" s="1"/>
  <c r="T4" i="3" s="1"/>
  <c r="U4" i="3" s="1"/>
  <c r="K4" i="3"/>
  <c r="L4" i="3" s="1"/>
  <c r="AV2" i="3"/>
  <c r="Q3" i="3"/>
  <c r="R3" i="3" s="1"/>
  <c r="S3" i="3" s="1"/>
  <c r="T3" i="3" s="1"/>
  <c r="U3" i="3" s="1"/>
  <c r="K3" i="3"/>
  <c r="L3" i="3" s="1"/>
  <c r="X22" i="3" l="1"/>
  <c r="X3" i="3"/>
  <c r="V3" i="3"/>
  <c r="X6" i="3"/>
  <c r="X12" i="3"/>
  <c r="X16" i="3"/>
  <c r="V13" i="3"/>
  <c r="X13" i="3"/>
  <c r="X19" i="3"/>
  <c r="V19" i="3"/>
  <c r="X9" i="3"/>
  <c r="L17" i="3"/>
  <c r="O9" i="3" s="1"/>
  <c r="M4" i="3"/>
  <c r="X4" i="3"/>
  <c r="O8" i="3"/>
  <c r="X15" i="3"/>
  <c r="X17" i="3"/>
  <c r="O13" i="3"/>
  <c r="V4" i="3"/>
  <c r="V9" i="3"/>
  <c r="X10" i="3"/>
  <c r="O14" i="3"/>
  <c r="X8" i="3"/>
  <c r="M22" i="3"/>
  <c r="V10" i="3"/>
  <c r="M8" i="3"/>
  <c r="X11" i="3"/>
  <c r="O18" i="3"/>
  <c r="M3" i="3"/>
  <c r="X7" i="3"/>
  <c r="O15" i="3"/>
  <c r="X18" i="3"/>
  <c r="X21" i="3"/>
  <c r="V21" i="3"/>
  <c r="O12" i="3"/>
  <c r="X14" i="3"/>
  <c r="M20" i="3"/>
  <c r="X20" i="3"/>
  <c r="V17" i="3"/>
  <c r="M6" i="3"/>
  <c r="M7" i="3"/>
  <c r="X5" i="3"/>
  <c r="Y5" i="3" s="1"/>
  <c r="N19" i="3"/>
  <c r="W19" i="3"/>
  <c r="N9" i="3"/>
  <c r="W14" i="3"/>
  <c r="W21" i="3"/>
  <c r="W5" i="3"/>
  <c r="W7" i="3"/>
  <c r="W9" i="3"/>
  <c r="W18" i="3"/>
  <c r="W11" i="3"/>
  <c r="N10" i="3"/>
  <c r="W15" i="3"/>
  <c r="W20" i="3"/>
  <c r="N7" i="3"/>
  <c r="N13" i="3"/>
  <c r="W16" i="3"/>
  <c r="N15" i="3"/>
  <c r="W13" i="3"/>
  <c r="W4" i="3"/>
  <c r="W17" i="3"/>
  <c r="W10" i="3"/>
  <c r="N21" i="3"/>
  <c r="W22" i="3"/>
  <c r="N5" i="3"/>
  <c r="W6" i="3"/>
  <c r="Y6" i="3"/>
  <c r="W8" i="3"/>
  <c r="W12" i="3"/>
  <c r="N18" i="3"/>
  <c r="N4" i="3"/>
  <c r="N20" i="3"/>
  <c r="N6" i="3"/>
  <c r="N14" i="3"/>
  <c r="N22" i="3"/>
  <c r="N12" i="3"/>
  <c r="N8" i="3"/>
  <c r="N16" i="3"/>
  <c r="W3" i="3"/>
  <c r="N3" i="3"/>
  <c r="N17" i="3" l="1"/>
  <c r="O5" i="3"/>
  <c r="O19" i="3"/>
  <c r="P19" i="3" s="1"/>
  <c r="O3" i="3"/>
  <c r="O21" i="3"/>
  <c r="O17" i="3"/>
  <c r="M17" i="3"/>
  <c r="O11" i="3"/>
  <c r="P11" i="3" s="1"/>
  <c r="O10" i="3"/>
  <c r="O20" i="3"/>
  <c r="P20" i="3" s="1"/>
  <c r="O6" i="3"/>
  <c r="P6" i="3" s="1"/>
  <c r="AA6" i="3" s="1"/>
  <c r="O16" i="3"/>
  <c r="O22" i="3"/>
  <c r="O4" i="3"/>
  <c r="P4" i="3" s="1"/>
  <c r="O7" i="3"/>
  <c r="P7" i="3" s="1"/>
  <c r="Y13" i="3"/>
  <c r="Y11" i="3"/>
  <c r="AA11" i="3" s="1"/>
  <c r="Y19" i="3"/>
  <c r="Y18" i="3"/>
  <c r="P3" i="3"/>
  <c r="P12" i="3"/>
  <c r="P9" i="3"/>
  <c r="P5" i="3"/>
  <c r="AA5" i="3" s="1"/>
  <c r="P21" i="3"/>
  <c r="Y16" i="3"/>
  <c r="P10" i="3"/>
  <c r="Y17" i="3"/>
  <c r="Y20" i="3"/>
  <c r="P17" i="3"/>
  <c r="P22" i="3"/>
  <c r="Y12" i="3"/>
  <c r="Y9" i="3"/>
  <c r="Y21" i="3"/>
  <c r="P16" i="3"/>
  <c r="P15" i="3"/>
  <c r="P13" i="3"/>
  <c r="Y15" i="3"/>
  <c r="P8" i="3"/>
  <c r="P14" i="3"/>
  <c r="P18" i="3"/>
  <c r="Y8" i="3"/>
  <c r="Y22" i="3"/>
  <c r="Y10" i="3"/>
  <c r="Y4" i="3"/>
  <c r="Y7" i="3"/>
  <c r="Y14" i="3"/>
  <c r="Y3" i="3"/>
  <c r="AA20" i="3" l="1"/>
  <c r="AA19" i="3"/>
  <c r="AA18" i="3"/>
  <c r="AA12" i="3"/>
  <c r="AA13" i="3"/>
  <c r="AA15" i="3"/>
  <c r="AA16" i="3"/>
  <c r="AA3" i="3"/>
  <c r="BB2" i="3"/>
  <c r="BA2" i="3"/>
  <c r="AA7" i="3"/>
  <c r="AU2" i="3" s="1"/>
  <c r="AY2" i="3" s="1"/>
  <c r="AA9" i="3"/>
  <c r="AA4" i="3"/>
  <c r="AA10" i="3"/>
  <c r="AA14" i="3"/>
  <c r="AA21" i="3"/>
  <c r="AA8" i="3"/>
  <c r="AA22" i="3"/>
  <c r="AA17" i="3"/>
  <c r="AT2" i="3" l="1"/>
  <c r="BC2" i="3" s="1"/>
  <c r="BD2" i="3" s="1"/>
  <c r="AX2" i="3" l="1"/>
</calcChain>
</file>

<file path=xl/sharedStrings.xml><?xml version="1.0" encoding="utf-8"?>
<sst xmlns="http://schemas.openxmlformats.org/spreadsheetml/2006/main" count="500" uniqueCount="182">
  <si>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ប៉ាវ ឌី​ ផេភើរ (ខេមបូឌា) ឯ​.ក (ប៉ាវ ឌី​ ផេភើរ (ខេមបូឌា) ឯ​.ក)  </t>
    </r>
    <r>
      <rPr>
        <sz val="11"/>
        <color rgb="FFFF0000"/>
        <rFont val="Khmer OS Muol Light"/>
      </rPr>
      <t>សកម្មភាពអាជីវកម្ម  បោះពុម្ព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តំបន់សេដ្ឋកិច្ចពិសេស ភូមិ  ឃុំ/សង្កាត់ កំបូល ក្រុង/ស្រុក/ខណ្ឌ ពោធិ៍សែនជ័យ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៣០ថ្ងៃ ចាប់ពីថ្ងៃទី០១ ខែ០៥ ឆ្នាំ២០២០ ដល់ថ្ងៃទី៣០ ខែ០៥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</si>
  <si>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</si>
  <si>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</si>
  <si>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</si>
  <si>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</si>
  <si>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</si>
  <si>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</si>
  <si>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</si>
  <si>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</si>
  <si>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</si>
  <si>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យ៉ន សុធា</t>
  </si>
  <si>
    <t>ប</t>
  </si>
  <si>
    <t>18209160256009ថ</t>
  </si>
  <si>
    <t>ហេង សំណាង</t>
  </si>
  <si>
    <t>1979-04-21</t>
  </si>
  <si>
    <t>17910192225909ម</t>
  </si>
  <si>
    <t>ថា ចាន់ធាន</t>
  </si>
  <si>
    <t>ស</t>
  </si>
  <si>
    <t>1999-11-04</t>
  </si>
  <si>
    <t>29902202320535ឋ</t>
  </si>
  <si>
    <t>អ៊ូ សាត</t>
  </si>
  <si>
    <t>1972-08-10</t>
  </si>
  <si>
    <t>27209160255795ល</t>
  </si>
  <si>
    <t>គីម ស្រីមុំ</t>
  </si>
  <si>
    <t>1988-03-15</t>
  </si>
  <si>
    <t>28807181472038រ</t>
  </si>
  <si>
    <t>ញ៉ាញ់ សាង</t>
  </si>
  <si>
    <t>1987-03-29</t>
  </si>
  <si>
    <t>18709160255780រ</t>
  </si>
  <si>
    <t>ស្រុង ឆក</t>
  </si>
  <si>
    <t>1980-09-07</t>
  </si>
  <si>
    <t>18009160255860ធ</t>
  </si>
  <si>
    <t>អ៊ុំ រុំ</t>
  </si>
  <si>
    <t>1979-05-06</t>
  </si>
  <si>
    <t>អូន សារៈ</t>
  </si>
  <si>
    <t>1987-01-25</t>
  </si>
  <si>
    <t>18708192166325រ</t>
  </si>
  <si>
    <t>ម៉េង ឡន</t>
  </si>
  <si>
    <t>1978-11-26</t>
  </si>
  <si>
    <t>17809160255911ព</t>
  </si>
  <si>
    <t>លឹម ដា</t>
  </si>
  <si>
    <t>1983-02-01</t>
  </si>
  <si>
    <t>18309160255811ទ</t>
  </si>
  <si>
    <t>ឡាច វណ្ណៈ</t>
  </si>
  <si>
    <t>1981-06-26</t>
  </si>
  <si>
    <t>18109160256016ល</t>
  </si>
  <si>
    <t>ឆឺយ ចាន់ណា</t>
  </si>
  <si>
    <t>1986-10-25</t>
  </si>
  <si>
    <t>18609160255870យ</t>
  </si>
  <si>
    <t>យ៉ន ចំរើន</t>
  </si>
  <si>
    <t>1983-03-09</t>
  </si>
  <si>
    <t>18309160259278វ</t>
  </si>
  <si>
    <t>ស៊ុយ ច្រឹប</t>
  </si>
  <si>
    <t>1964-04-12</t>
  </si>
  <si>
    <t>26409160255888ឡ</t>
  </si>
  <si>
    <t>ហឿង ម៉ន</t>
  </si>
  <si>
    <t>1968-04-21</t>
  </si>
  <si>
    <t>26809160255854វ</t>
  </si>
  <si>
    <t>លុយ គឹមលាង</t>
  </si>
  <si>
    <t>1975-10-25</t>
  </si>
  <si>
    <t>27509181663042ផ</t>
  </si>
  <si>
    <t>រឿន ស៊ាងហ៊ី</t>
  </si>
  <si>
    <t>1987-07-02</t>
  </si>
  <si>
    <t>28709160255916វ</t>
  </si>
  <si>
    <t>សុខ ខុម</t>
  </si>
  <si>
    <t>1978-12-31</t>
  </si>
  <si>
    <t>27809160255818ស</t>
  </si>
  <si>
    <t>ឡុង ស្រីពៅ</t>
  </si>
  <si>
    <t>1978-05-10</t>
  </si>
  <si>
    <t>27808192163991ក</t>
  </si>
  <si>
    <t>បានបញ្ចប់ត្រឹមលេខរៀងទី 20 ឈ្មោះ ឡុង ស្រីពៅ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</si>
  <si>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ថ្ងៃទី២៧ ខែ០៤ ឆ្នាំ២០២០
ហត្ថលេខា និងត្រា
នាយកក្រុមហ៊ុន</t>
  </si>
  <si>
    <t>020083796</t>
  </si>
  <si>
    <t>096 839 38 39</t>
  </si>
  <si>
    <t>090907285</t>
  </si>
  <si>
    <t>010 747 766</t>
  </si>
  <si>
    <t>250022370</t>
  </si>
  <si>
    <t>096 218 65 33</t>
  </si>
  <si>
    <t>011073643</t>
  </si>
  <si>
    <t>086​ 430 325</t>
  </si>
  <si>
    <t>090878744</t>
  </si>
  <si>
    <t>095 792 332</t>
  </si>
  <si>
    <t>101115419</t>
  </si>
  <si>
    <t>096 993 97 81</t>
  </si>
  <si>
    <t>020780632</t>
  </si>
  <si>
    <t>017 674 265</t>
  </si>
  <si>
    <t>160551089</t>
  </si>
  <si>
    <t xml:space="preserve">096 ​229 ​95​ 11 </t>
  </si>
  <si>
    <t>062195034</t>
  </si>
  <si>
    <t>081 759 651</t>
  </si>
  <si>
    <t>020371537(01)</t>
  </si>
  <si>
    <t>012 353 159</t>
  </si>
  <si>
    <t>140129405</t>
  </si>
  <si>
    <t>098​ 239 733</t>
  </si>
  <si>
    <t>101115751</t>
  </si>
  <si>
    <t>096 241 45 29</t>
  </si>
  <si>
    <t>011027311</t>
  </si>
  <si>
    <t>096 437 39 00</t>
  </si>
  <si>
    <t>011161312</t>
  </si>
  <si>
    <t>070 622 392</t>
  </si>
  <si>
    <t>030089164</t>
  </si>
  <si>
    <t>093 748 694</t>
  </si>
  <si>
    <t>031053161</t>
  </si>
  <si>
    <t>096 502 89 14</t>
  </si>
  <si>
    <t>100847921</t>
  </si>
  <si>
    <t>096​ 887 02 32</t>
  </si>
  <si>
    <t>061848386</t>
  </si>
  <si>
    <t>081 534 141</t>
  </si>
  <si>
    <t>100810383</t>
  </si>
  <si>
    <t>096​​ 492 41 85</t>
  </si>
  <si>
    <t>010938878</t>
  </si>
  <si>
    <t>016 438 557</t>
  </si>
  <si>
    <t>ផ្មែកកាត់</t>
  </si>
  <si>
    <t>បញ្ចេញទំនិញ</t>
  </si>
  <si>
    <t>គណនេយ្យ</t>
  </si>
  <si>
    <t>អនាម័យ</t>
  </si>
  <si>
    <t>ផ្នែកពុម្ភ</t>
  </si>
  <si>
    <t>ផ្នែកកាត់</t>
  </si>
  <si>
    <t>ផ្នែកព្រីន</t>
  </si>
  <si>
    <t>ផ្នែកពិនិត្យគុណភាព</t>
  </si>
  <si>
    <t>ផ្នែកបិទ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</si>
  <si>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</si>
  <si>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</si>
  <si>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</si>
  <si>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</si>
  <si>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</si>
  <si>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</si>
  <si>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</si>
  <si>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</si>
  <si>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</si>
  <si>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</si>
  <si>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កម្មករបរទេសព្យួរ</t>
  </si>
  <si>
    <t>កម្មករបរទេសស្រីព្យួរ</t>
  </si>
  <si>
    <t>កម្មករអនុញ្ញាតព្យួរខ្មែរ</t>
  </si>
  <si>
    <t>កម្មករអនុញ្ញាតព្យួរខ្មែរស្រី</t>
  </si>
  <si>
    <t>មានបញ្ហាឬគ្មាន NID</t>
  </si>
  <si>
    <t>មានបញ្ហាឬ 
គ្មានលេខទូរស័ព្ទ</t>
  </si>
  <si>
    <t>បញ្ហា២​ យ៉ាងតិច</t>
  </si>
  <si>
    <t>ផ្ទៀងផ្ទាត់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</si>
  <si>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</si>
  <si>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</si>
  <si>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</si>
  <si>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</si>
  <si>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</si>
  <si>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</si>
  <si>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</si>
  <si>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</si>
  <si>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</si>
  <si>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</si>
  <si>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</si>
  <si>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</si>
  <si>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</si>
  <si>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</si>
  <si>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</si>
  <si>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020371537(1)</t>
  </si>
  <si>
    <t>ប្រុស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</si>
  <si>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បញ្ជីរាយនាមកម្មករនិយោជិតដែលអនុញ្ញាតអោយព្យួរកិច្ចសន្យាការងារ
ក្រុមហ៊ុន  ប៉ាវ ឌី​ ផេភើរ (ខេមបូឌា) ឯ​.ក (ប៉ាវ ឌី​ ផេភើរ (ខេមបូឌា) ឯ​.ក)  </t>
    </r>
    <r>
      <rPr>
        <sz val="11"/>
        <color theme="1"/>
        <rFont val="Khmer OS Muol Light"/>
      </rPr>
      <t>សកម្មភាពអាជីវកម្ម  បោះពុម្ព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អាសយដ្ឋាន លេខផ្ទះ លេខផ្លូវ តំបន់សេដ្ឋកិច្ចពិសេស ភូមិ  ឃុំ/សង្កាត់ កំបូល ក្រុង/ស្រុក/ខណ្ឌ ពោធិ៍សែនជ័យ រាជធានី/ខេត្ត ភ្នំពេញ</t>
    </r>
  </si>
  <si>
    <t>រយៈពេលព្យួរកិច្ចសន្យាការងារ ៣០ថ្ងៃ ចាប់ពីថ្ងៃទី០១ ខែ០៥ ឆ្នាំ២០២០ ដល់ថ្ងៃទី៣០ ខែ០៥ ឆ្នាំ២០២០</t>
  </si>
  <si>
    <t>ល.រ ថ្មី</t>
  </si>
  <si>
    <t>ល.រ ដើម</t>
  </si>
  <si>
    <t>020371537</t>
  </si>
  <si>
    <t>0968393839</t>
  </si>
  <si>
    <t>010747766</t>
  </si>
  <si>
    <t>0962186533</t>
  </si>
  <si>
    <t>086430325</t>
  </si>
  <si>
    <t>095792332</t>
  </si>
  <si>
    <t>0969939781</t>
  </si>
  <si>
    <t>017674265</t>
  </si>
  <si>
    <t>0962299511</t>
  </si>
  <si>
    <t>081759651</t>
  </si>
  <si>
    <t>012353159</t>
  </si>
  <si>
    <t>098239733</t>
  </si>
  <si>
    <t>0962414529</t>
  </si>
  <si>
    <t>0964373900</t>
  </si>
  <si>
    <t>070622392</t>
  </si>
  <si>
    <t>093748694</t>
  </si>
  <si>
    <t>0965028914</t>
  </si>
  <si>
    <t>0968870232</t>
  </si>
  <si>
    <t>081534141</t>
  </si>
  <si>
    <t>0964924185</t>
  </si>
  <si>
    <t>016438557</t>
  </si>
  <si>
    <t>បានបញ្ចប់ត្រឹមលេខរៀងថ្មីទី 20  ឈ្មោះ ឡុង ស្រីពៅ (ស្រីចំនួន 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</si>
</sst>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color theme="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0" fillId="0" borderId="5" xfId="0" applyBorder="1"/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  <protection locked="0"/>
    </xf>
    <xf numFmtId="0" fontId="14" fillId="10" borderId="9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9" borderId="3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49" fontId="19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20" fillId="4" borderId="3" xfId="0" applyFont="1" applyFill="1" applyBorder="1" applyAlignment="1">
      <alignment horizontal="right" vertical="center"/>
    </xf>
    <xf numFmtId="49" fontId="21" fillId="0" borderId="3" xfId="0" applyNumberFormat="1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vertical="center"/>
    </xf>
    <xf numFmtId="0" fontId="20" fillId="3" borderId="10" xfId="0" applyFont="1" applyFill="1" applyBorder="1" applyAlignment="1">
      <alignment horizontal="right" vertical="center"/>
    </xf>
    <xf numFmtId="0" fontId="0" fillId="0" borderId="10" xfId="0" applyBorder="1"/>
    <xf numFmtId="0" fontId="22" fillId="0" borderId="10" xfId="0" applyFont="1" applyBorder="1"/>
    <xf numFmtId="0" fontId="0" fillId="0" borderId="0" xfId="0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14" fontId="0" fillId="0" borderId="3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zoomScaleNormal="100" workbookViewId="0">
      <selection sqref="A1:I1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60.15" customHeight="1" x14ac:dyDescent="0.65">
      <c r="A1" s="68" t="s">
        <v>0</v>
      </c>
      <c r="B1" s="69"/>
      <c r="C1" s="69"/>
      <c r="D1" s="69"/>
      <c r="E1" s="69"/>
      <c r="F1" s="69"/>
      <c r="G1" s="69"/>
      <c r="H1" s="69"/>
      <c r="I1" s="69"/>
    </row>
    <row r="2" spans="1:9" ht="70.150000000000006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3">
        <v>1</v>
      </c>
      <c r="B3" s="3" t="s">
        <v>10</v>
      </c>
      <c r="C3" s="3" t="s">
        <v>11</v>
      </c>
      <c r="D3" s="17">
        <v>29985</v>
      </c>
      <c r="E3" s="8" t="s">
        <v>112</v>
      </c>
      <c r="F3" s="5" t="s">
        <v>12</v>
      </c>
      <c r="G3" s="6" t="s">
        <v>72</v>
      </c>
      <c r="H3" s="7" t="s">
        <v>73</v>
      </c>
      <c r="I3" s="3"/>
    </row>
    <row r="4" spans="1:9" ht="60" customHeight="1" x14ac:dyDescent="0.65">
      <c r="A4" s="3">
        <v>2</v>
      </c>
      <c r="B4" s="3" t="s">
        <v>13</v>
      </c>
      <c r="C4" s="3" t="s">
        <v>11</v>
      </c>
      <c r="D4" s="3" t="s">
        <v>14</v>
      </c>
      <c r="E4" s="8" t="s">
        <v>113</v>
      </c>
      <c r="F4" s="5" t="s">
        <v>15</v>
      </c>
      <c r="G4" s="6" t="s">
        <v>74</v>
      </c>
      <c r="H4" s="7" t="s">
        <v>75</v>
      </c>
      <c r="I4" s="3"/>
    </row>
    <row r="5" spans="1:9" ht="60" customHeight="1" x14ac:dyDescent="0.65">
      <c r="A5" s="3">
        <v>3</v>
      </c>
      <c r="B5" s="3" t="s">
        <v>16</v>
      </c>
      <c r="C5" s="3" t="s">
        <v>17</v>
      </c>
      <c r="D5" s="3" t="s">
        <v>18</v>
      </c>
      <c r="E5" s="8" t="s">
        <v>114</v>
      </c>
      <c r="F5" s="5" t="s">
        <v>19</v>
      </c>
      <c r="G5" s="6" t="s">
        <v>76</v>
      </c>
      <c r="H5" s="7" t="s">
        <v>77</v>
      </c>
      <c r="I5" s="3"/>
    </row>
    <row r="6" spans="1:9" ht="60" customHeight="1" x14ac:dyDescent="0.65">
      <c r="A6" s="3">
        <v>4</v>
      </c>
      <c r="B6" s="3" t="s">
        <v>20</v>
      </c>
      <c r="C6" s="3" t="s">
        <v>17</v>
      </c>
      <c r="D6" s="3" t="s">
        <v>21</v>
      </c>
      <c r="E6" s="8" t="s">
        <v>115</v>
      </c>
      <c r="F6" s="5" t="s">
        <v>22</v>
      </c>
      <c r="G6" s="6" t="s">
        <v>78</v>
      </c>
      <c r="H6" s="7" t="s">
        <v>79</v>
      </c>
      <c r="I6" s="3"/>
    </row>
    <row r="7" spans="1:9" ht="60" customHeight="1" x14ac:dyDescent="0.65">
      <c r="A7" s="3">
        <v>5</v>
      </c>
      <c r="B7" s="3" t="s">
        <v>23</v>
      </c>
      <c r="C7" s="3" t="s">
        <v>17</v>
      </c>
      <c r="D7" s="3" t="s">
        <v>24</v>
      </c>
      <c r="E7" s="8" t="s">
        <v>116</v>
      </c>
      <c r="F7" s="5" t="s">
        <v>25</v>
      </c>
      <c r="G7" s="6" t="s">
        <v>80</v>
      </c>
      <c r="H7" s="7" t="s">
        <v>81</v>
      </c>
      <c r="I7" s="3"/>
    </row>
    <row r="8" spans="1:9" ht="60" customHeight="1" x14ac:dyDescent="0.65">
      <c r="A8" s="3">
        <v>6</v>
      </c>
      <c r="B8" s="3" t="s">
        <v>26</v>
      </c>
      <c r="C8" s="3" t="s">
        <v>11</v>
      </c>
      <c r="D8" s="3" t="s">
        <v>27</v>
      </c>
      <c r="E8" s="8" t="s">
        <v>117</v>
      </c>
      <c r="F8" s="5" t="s">
        <v>28</v>
      </c>
      <c r="G8" s="6" t="s">
        <v>82</v>
      </c>
      <c r="H8" s="7" t="s">
        <v>83</v>
      </c>
      <c r="I8" s="3"/>
    </row>
    <row r="9" spans="1:9" ht="60" customHeight="1" x14ac:dyDescent="0.65">
      <c r="A9" s="3">
        <v>7</v>
      </c>
      <c r="B9" s="3" t="s">
        <v>29</v>
      </c>
      <c r="C9" s="3" t="s">
        <v>11</v>
      </c>
      <c r="D9" s="3" t="s">
        <v>30</v>
      </c>
      <c r="E9" s="8" t="s">
        <v>118</v>
      </c>
      <c r="F9" s="5" t="s">
        <v>31</v>
      </c>
      <c r="G9" s="6" t="s">
        <v>84</v>
      </c>
      <c r="H9" s="7" t="s">
        <v>85</v>
      </c>
      <c r="I9" s="3"/>
    </row>
    <row r="10" spans="1:9" ht="60" customHeight="1" x14ac:dyDescent="0.65">
      <c r="A10" s="3">
        <v>8</v>
      </c>
      <c r="B10" s="3" t="s">
        <v>32</v>
      </c>
      <c r="C10" s="3" t="s">
        <v>11</v>
      </c>
      <c r="D10" s="3" t="s">
        <v>33</v>
      </c>
      <c r="E10" s="8" t="s">
        <v>118</v>
      </c>
      <c r="F10" s="5">
        <v>19</v>
      </c>
      <c r="G10" s="6" t="s">
        <v>86</v>
      </c>
      <c r="H10" s="7" t="s">
        <v>87</v>
      </c>
      <c r="I10" s="3"/>
    </row>
    <row r="11" spans="1:9" ht="60" customHeight="1" x14ac:dyDescent="0.65">
      <c r="A11" s="3">
        <v>9</v>
      </c>
      <c r="B11" s="3" t="s">
        <v>34</v>
      </c>
      <c r="C11" s="3" t="s">
        <v>11</v>
      </c>
      <c r="D11" s="3" t="s">
        <v>35</v>
      </c>
      <c r="E11" s="8" t="s">
        <v>118</v>
      </c>
      <c r="F11" s="5" t="s">
        <v>36</v>
      </c>
      <c r="G11" s="6" t="s">
        <v>88</v>
      </c>
      <c r="H11" s="7" t="s">
        <v>89</v>
      </c>
      <c r="I11" s="3"/>
    </row>
    <row r="12" spans="1:9" ht="60" customHeight="1" x14ac:dyDescent="0.65">
      <c r="A12" s="3">
        <v>10</v>
      </c>
      <c r="B12" s="3" t="s">
        <v>37</v>
      </c>
      <c r="C12" s="3" t="s">
        <v>11</v>
      </c>
      <c r="D12" s="3" t="s">
        <v>38</v>
      </c>
      <c r="E12" s="8" t="s">
        <v>116</v>
      </c>
      <c r="F12" s="5" t="s">
        <v>39</v>
      </c>
      <c r="G12" s="6" t="s">
        <v>90</v>
      </c>
      <c r="H12" s="7" t="s">
        <v>91</v>
      </c>
      <c r="I12" s="3"/>
    </row>
    <row r="13" spans="1:9" ht="60" customHeight="1" x14ac:dyDescent="0.65">
      <c r="A13" s="3">
        <v>11</v>
      </c>
      <c r="B13" s="3" t="s">
        <v>40</v>
      </c>
      <c r="C13" s="3" t="s">
        <v>11</v>
      </c>
      <c r="D13" s="3" t="s">
        <v>41</v>
      </c>
      <c r="E13" s="9" t="s">
        <v>119</v>
      </c>
      <c r="F13" s="5" t="s">
        <v>42</v>
      </c>
      <c r="G13" s="6" t="s">
        <v>92</v>
      </c>
      <c r="H13" s="7" t="s">
        <v>93</v>
      </c>
      <c r="I13" s="3"/>
    </row>
    <row r="14" spans="1:9" ht="60" customHeight="1" x14ac:dyDescent="0.65">
      <c r="A14" s="3">
        <v>12</v>
      </c>
      <c r="B14" s="3" t="s">
        <v>43</v>
      </c>
      <c r="C14" s="3" t="s">
        <v>11</v>
      </c>
      <c r="D14" s="3" t="s">
        <v>44</v>
      </c>
      <c r="E14" s="8" t="s">
        <v>118</v>
      </c>
      <c r="F14" s="5" t="s">
        <v>45</v>
      </c>
      <c r="G14" s="6" t="s">
        <v>94</v>
      </c>
      <c r="H14" s="7" t="s">
        <v>95</v>
      </c>
      <c r="I14" s="3"/>
    </row>
    <row r="15" spans="1:9" ht="60" customHeight="1" x14ac:dyDescent="0.65">
      <c r="A15" s="3">
        <v>13</v>
      </c>
      <c r="B15" s="3" t="s">
        <v>46</v>
      </c>
      <c r="C15" s="3" t="s">
        <v>11</v>
      </c>
      <c r="D15" s="3" t="s">
        <v>47</v>
      </c>
      <c r="E15" s="8" t="s">
        <v>118</v>
      </c>
      <c r="F15" s="5" t="s">
        <v>48</v>
      </c>
      <c r="G15" s="6" t="s">
        <v>96</v>
      </c>
      <c r="H15" s="7" t="s">
        <v>97</v>
      </c>
      <c r="I15" s="3"/>
    </row>
    <row r="16" spans="1:9" ht="60" customHeight="1" x14ac:dyDescent="0.65">
      <c r="A16" s="3">
        <v>14</v>
      </c>
      <c r="B16" s="3" t="s">
        <v>49</v>
      </c>
      <c r="C16" s="3" t="s">
        <v>11</v>
      </c>
      <c r="D16" s="3" t="s">
        <v>50</v>
      </c>
      <c r="E16" s="8" t="s">
        <v>112</v>
      </c>
      <c r="F16" s="5" t="s">
        <v>51</v>
      </c>
      <c r="G16" s="6" t="s">
        <v>98</v>
      </c>
      <c r="H16" s="7" t="s">
        <v>99</v>
      </c>
      <c r="I16" s="3"/>
    </row>
    <row r="17" spans="1:9" ht="60" customHeight="1" x14ac:dyDescent="0.65">
      <c r="A17" s="3">
        <v>15</v>
      </c>
      <c r="B17" s="3" t="s">
        <v>52</v>
      </c>
      <c r="C17" s="3" t="s">
        <v>17</v>
      </c>
      <c r="D17" s="3" t="s">
        <v>53</v>
      </c>
      <c r="E17" s="8" t="s">
        <v>120</v>
      </c>
      <c r="F17" s="5" t="s">
        <v>54</v>
      </c>
      <c r="G17" s="6" t="s">
        <v>100</v>
      </c>
      <c r="H17" s="7" t="s">
        <v>101</v>
      </c>
      <c r="I17" s="3"/>
    </row>
    <row r="18" spans="1:9" ht="60" customHeight="1" x14ac:dyDescent="0.65">
      <c r="A18" s="3">
        <v>16</v>
      </c>
      <c r="B18" s="3" t="s">
        <v>55</v>
      </c>
      <c r="C18" s="3" t="s">
        <v>17</v>
      </c>
      <c r="D18" s="3" t="s">
        <v>56</v>
      </c>
      <c r="E18" s="8" t="s">
        <v>120</v>
      </c>
      <c r="F18" s="5" t="s">
        <v>57</v>
      </c>
      <c r="G18" s="6" t="s">
        <v>102</v>
      </c>
      <c r="H18" s="7" t="s">
        <v>103</v>
      </c>
      <c r="I18" s="3"/>
    </row>
    <row r="19" spans="1:9" ht="60" customHeight="1" x14ac:dyDescent="0.65">
      <c r="A19" s="3">
        <v>17</v>
      </c>
      <c r="B19" s="3" t="s">
        <v>58</v>
      </c>
      <c r="C19" s="3" t="s">
        <v>17</v>
      </c>
      <c r="D19" s="3" t="s">
        <v>59</v>
      </c>
      <c r="E19" s="8" t="s">
        <v>120</v>
      </c>
      <c r="F19" s="5" t="s">
        <v>60</v>
      </c>
      <c r="G19" s="6" t="s">
        <v>104</v>
      </c>
      <c r="H19" s="7" t="s">
        <v>105</v>
      </c>
      <c r="I19" s="3"/>
    </row>
    <row r="20" spans="1:9" ht="60" customHeight="1" x14ac:dyDescent="0.65">
      <c r="A20" s="3">
        <v>18</v>
      </c>
      <c r="B20" s="3" t="s">
        <v>61</v>
      </c>
      <c r="C20" s="3" t="s">
        <v>17</v>
      </c>
      <c r="D20" s="3" t="s">
        <v>62</v>
      </c>
      <c r="E20" s="8" t="s">
        <v>120</v>
      </c>
      <c r="F20" s="5" t="s">
        <v>63</v>
      </c>
      <c r="G20" s="6" t="s">
        <v>106</v>
      </c>
      <c r="H20" s="7" t="s">
        <v>107</v>
      </c>
      <c r="I20" s="3"/>
    </row>
    <row r="21" spans="1:9" ht="60" customHeight="1" x14ac:dyDescent="0.65">
      <c r="A21" s="3">
        <v>19</v>
      </c>
      <c r="B21" s="3" t="s">
        <v>64</v>
      </c>
      <c r="C21" s="3" t="s">
        <v>17</v>
      </c>
      <c r="D21" s="3" t="s">
        <v>65</v>
      </c>
      <c r="E21" s="8" t="s">
        <v>120</v>
      </c>
      <c r="F21" s="5" t="s">
        <v>66</v>
      </c>
      <c r="G21" s="6" t="s">
        <v>108</v>
      </c>
      <c r="H21" s="7" t="s">
        <v>109</v>
      </c>
      <c r="I21" s="3"/>
    </row>
    <row r="22" spans="1:9" ht="60" customHeight="1" x14ac:dyDescent="0.65">
      <c r="A22" s="3">
        <v>20</v>
      </c>
      <c r="B22" s="3" t="s">
        <v>67</v>
      </c>
      <c r="C22" s="3" t="s">
        <v>17</v>
      </c>
      <c r="D22" s="3" t="s">
        <v>68</v>
      </c>
      <c r="E22" s="8" t="s">
        <v>120</v>
      </c>
      <c r="F22" s="5" t="s">
        <v>69</v>
      </c>
      <c r="G22" s="6" t="s">
        <v>110</v>
      </c>
      <c r="H22" s="7" t="s">
        <v>111</v>
      </c>
      <c r="I22" s="3"/>
    </row>
    <row r="23" spans="1:9" ht="6" customHeight="1" x14ac:dyDescent="0.65">
      <c r="A23" s="10"/>
      <c r="B23" s="10"/>
      <c r="C23" s="10"/>
      <c r="D23" s="10"/>
      <c r="E23" s="11"/>
      <c r="F23" s="12"/>
      <c r="G23" s="13"/>
      <c r="H23" s="14"/>
      <c r="I23" s="10"/>
    </row>
    <row r="24" spans="1:9" ht="40.15" customHeight="1" x14ac:dyDescent="0.65">
      <c r="A24" s="70" t="s">
        <v>70</v>
      </c>
      <c r="B24" s="71"/>
      <c r="C24" s="71"/>
      <c r="D24" s="71"/>
      <c r="E24" s="71"/>
      <c r="F24" s="72"/>
      <c r="G24" s="73" t="s">
        <v>71</v>
      </c>
      <c r="H24" s="72"/>
      <c r="I24" s="71"/>
    </row>
    <row r="25" spans="1:9" x14ac:dyDescent="0.65">
      <c r="A25" s="71"/>
      <c r="B25" s="71"/>
      <c r="C25" s="71"/>
      <c r="D25" s="71"/>
      <c r="E25" s="71"/>
      <c r="F25" s="72"/>
      <c r="G25" s="72"/>
      <c r="H25" s="72"/>
      <c r="I25" s="71"/>
    </row>
    <row r="26" spans="1:9" x14ac:dyDescent="0.65">
      <c r="A26" s="71"/>
      <c r="B26" s="71"/>
      <c r="C26" s="71"/>
      <c r="D26" s="71"/>
      <c r="E26" s="71"/>
      <c r="F26" s="72"/>
      <c r="G26" s="72"/>
      <c r="H26" s="72"/>
      <c r="I26" s="71"/>
    </row>
    <row r="27" spans="1:9" x14ac:dyDescent="0.65">
      <c r="A27" s="71"/>
      <c r="B27" s="71"/>
      <c r="C27" s="71"/>
      <c r="D27" s="71"/>
      <c r="E27" s="71"/>
      <c r="F27" s="72"/>
      <c r="G27" s="72"/>
      <c r="H27" s="72"/>
      <c r="I27" s="71"/>
    </row>
    <row r="28" spans="1:9" x14ac:dyDescent="0.65">
      <c r="A28" s="71"/>
      <c r="B28" s="71"/>
      <c r="C28" s="71"/>
      <c r="D28" s="71"/>
      <c r="E28" s="71"/>
      <c r="F28" s="72"/>
      <c r="G28" s="72"/>
      <c r="H28" s="72"/>
      <c r="I28" s="71"/>
    </row>
    <row r="29" spans="1:9" x14ac:dyDescent="0.65">
      <c r="A29" s="71"/>
      <c r="B29" s="71"/>
      <c r="C29" s="71"/>
      <c r="D29" s="71"/>
      <c r="E29" s="71"/>
      <c r="F29" s="72"/>
      <c r="G29" s="72"/>
      <c r="H29" s="72"/>
      <c r="I29" s="71"/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A24:F29"/>
    <mergeCell ref="G24:I29"/>
  </mergeCells>
  <printOptions horizontalCentered="1"/>
  <pageMargins left="0.1" right="0.1" top="0.1" bottom="0.1" header="0.1" footer="0.1"/>
  <pageSetup paperSize="9" scale="107" orientation="landscape" r:id="rId1"/>
  <headerFooter>
    <oddFooter xml:space="preserve">&amp;9 &amp;P / &amp;N </oddFooter>
  </headerFooter>
  <rowBreaks count="2" manualBreakCount="2">
    <brk id="6" max="8" man="1"/>
    <brk id="1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29"/>
  <sheetViews>
    <sheetView topLeftCell="AJ2" zoomScaleNormal="100" workbookViewId="0">
      <selection activeCell="BD2" sqref="BD2"/>
    </sheetView>
  </sheetViews>
  <sheetFormatPr defaultColWidth="8.75" defaultRowHeight="23.25" x14ac:dyDescent="0.65"/>
  <cols>
    <col min="1" max="1" width="6" style="15" customWidth="1"/>
    <col min="2" max="2" width="16" style="15" customWidth="1"/>
    <col min="3" max="3" width="4" style="15" customWidth="1"/>
    <col min="4" max="4" width="12" style="15" customWidth="1"/>
    <col min="5" max="5" width="13" style="15" customWidth="1"/>
    <col min="6" max="6" width="23" style="16" customWidth="1"/>
    <col min="7" max="8" width="17" style="16" customWidth="1"/>
    <col min="9" max="9" width="15" style="15" customWidth="1"/>
    <col min="10" max="10" width="8.75" style="15"/>
    <col min="11" max="11" width="13.75" style="15" bestFit="1" customWidth="1"/>
    <col min="12" max="16384" width="8.75" style="15"/>
  </cols>
  <sheetData>
    <row r="1" spans="1:56" ht="160.15" customHeight="1" thickTop="1" x14ac:dyDescent="0.6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4" t="s">
        <v>121</v>
      </c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18"/>
      <c r="AC1" s="19" t="s">
        <v>3</v>
      </c>
      <c r="AD1" s="19" t="s">
        <v>122</v>
      </c>
      <c r="AE1" s="20" t="s">
        <v>3</v>
      </c>
      <c r="AF1" s="20" t="s">
        <v>123</v>
      </c>
      <c r="AG1" s="20" t="s">
        <v>122</v>
      </c>
      <c r="AH1" s="21" t="s">
        <v>124</v>
      </c>
      <c r="AI1" s="21" t="s">
        <v>125</v>
      </c>
      <c r="AJ1" s="21" t="s">
        <v>126</v>
      </c>
      <c r="AK1" s="22" t="s">
        <v>124</v>
      </c>
      <c r="AL1" s="22" t="s">
        <v>125</v>
      </c>
      <c r="AM1" s="22" t="s">
        <v>126</v>
      </c>
      <c r="AN1" s="23" t="s">
        <v>124</v>
      </c>
      <c r="AO1" s="23" t="s">
        <v>125</v>
      </c>
      <c r="AP1" s="23" t="s">
        <v>126</v>
      </c>
      <c r="AQ1" s="24"/>
      <c r="AR1" s="25" t="s">
        <v>127</v>
      </c>
      <c r="AS1" s="25" t="s">
        <v>128</v>
      </c>
      <c r="AT1" s="25" t="s">
        <v>129</v>
      </c>
      <c r="AU1" s="25" t="s">
        <v>130</v>
      </c>
      <c r="AV1" s="25" t="s">
        <v>131</v>
      </c>
      <c r="AW1" s="25" t="s">
        <v>132</v>
      </c>
      <c r="AX1" s="25" t="s">
        <v>133</v>
      </c>
      <c r="AY1" s="25" t="s">
        <v>134</v>
      </c>
      <c r="AZ1" s="25" t="s">
        <v>124</v>
      </c>
      <c r="BA1" s="25" t="s">
        <v>135</v>
      </c>
      <c r="BB1" s="25" t="s">
        <v>136</v>
      </c>
      <c r="BC1" s="25" t="s">
        <v>137</v>
      </c>
      <c r="BD1" s="26" t="s">
        <v>138</v>
      </c>
    </row>
    <row r="2" spans="1:56" ht="70.150000000000006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7" t="s">
        <v>124</v>
      </c>
      <c r="K2" s="28" t="s">
        <v>139</v>
      </c>
      <c r="L2" s="29" t="s">
        <v>140</v>
      </c>
      <c r="M2" s="28" t="s">
        <v>141</v>
      </c>
      <c r="N2" s="28" t="s">
        <v>142</v>
      </c>
      <c r="O2" s="28" t="s">
        <v>143</v>
      </c>
      <c r="P2" s="28" t="s">
        <v>125</v>
      </c>
      <c r="Q2" s="28" t="s">
        <v>144</v>
      </c>
      <c r="R2" s="28" t="s">
        <v>145</v>
      </c>
      <c r="S2" s="28" t="s">
        <v>146</v>
      </c>
      <c r="T2" s="28" t="s">
        <v>147</v>
      </c>
      <c r="U2" s="29" t="s">
        <v>148</v>
      </c>
      <c r="V2" s="28" t="s">
        <v>149</v>
      </c>
      <c r="W2" s="28" t="s">
        <v>150</v>
      </c>
      <c r="X2" s="28" t="s">
        <v>151</v>
      </c>
      <c r="Y2" s="28" t="s">
        <v>126</v>
      </c>
      <c r="Z2" s="28" t="s">
        <v>123</v>
      </c>
      <c r="AA2" s="28" t="s">
        <v>122</v>
      </c>
      <c r="AB2" s="30"/>
      <c r="AC2" s="31" t="s">
        <v>152</v>
      </c>
      <c r="AD2" s="31">
        <v>1</v>
      </c>
      <c r="AE2" s="32" t="s">
        <v>152</v>
      </c>
      <c r="AF2" s="32">
        <v>2</v>
      </c>
      <c r="AG2" s="32">
        <v>1</v>
      </c>
      <c r="AH2" s="33">
        <v>2</v>
      </c>
      <c r="AI2" s="33">
        <v>1</v>
      </c>
      <c r="AJ2" s="33">
        <v>1</v>
      </c>
      <c r="AK2" s="34"/>
      <c r="AL2" s="34">
        <v>2</v>
      </c>
      <c r="AM2" s="34">
        <v>1</v>
      </c>
      <c r="AN2" s="35"/>
      <c r="AO2" s="35">
        <v>1</v>
      </c>
      <c r="AP2" s="35">
        <v>2</v>
      </c>
      <c r="AQ2" s="36"/>
      <c r="AR2" s="37">
        <f>COUNTA($A$3:$A22)</f>
        <v>20</v>
      </c>
      <c r="AS2" s="37">
        <f>COUNTIF($C$3:$C22,"ស្រី")</f>
        <v>9</v>
      </c>
      <c r="AT2" s="37">
        <f>COUNTIF($AA$3:$AA22,1)</f>
        <v>20</v>
      </c>
      <c r="AU2" s="37">
        <f>DCOUNT($A$2:$AA22,"ផ្ទៀងផ្ទាត់ចុងក្រោយ",$AC$1:$AD$2)</f>
        <v>9</v>
      </c>
      <c r="AV2" s="37">
        <f>DCOUNT($A$2:$AA22,"ផ្ទៀងផ្ទាត់ចុងក្រោយ",$AF$1:$AG$2)</f>
        <v>0</v>
      </c>
      <c r="AW2" s="37">
        <f>DCOUNT($A$2:$AA22,"ផ្ទៀងផ្ទាត់ចុងក្រោយ",$AE$1:$AG$2)</f>
        <v>0</v>
      </c>
      <c r="AX2" s="37">
        <f>AT2-AV2</f>
        <v>20</v>
      </c>
      <c r="AY2" s="37">
        <f>AU2-AW2</f>
        <v>9</v>
      </c>
      <c r="AZ2" s="37">
        <f>DCOUNT($A$2:$AA22,"គ្មានស្នាមមេដៃ",$AH$1:$AJ$2)</f>
        <v>0</v>
      </c>
      <c r="BA2" s="37">
        <f>DCOUNT($A$2:$AA22,"NID_problem",$AK$1:$AM$2)</f>
        <v>0</v>
      </c>
      <c r="BB2" s="37">
        <f>DCOUNT($A$2:$AA22,"NID_problem",$AN$1:$AP$2)</f>
        <v>0</v>
      </c>
      <c r="BC2" s="37">
        <f>((AR2-AT2)-SUM(AZ2,BA2,BB2))</f>
        <v>0</v>
      </c>
      <c r="BD2" s="38" t="str">
        <f>IF((AR2-AT2)=(BA2+BB2+AZ2+BC2),"ត្រឹមត្រូវ","មិនត្រឹមត្រូវ")</f>
        <v>ត្រឹមត្រូវ</v>
      </c>
    </row>
    <row r="3" spans="1:56" ht="60" customHeight="1" x14ac:dyDescent="0.65">
      <c r="A3" s="3">
        <v>1</v>
      </c>
      <c r="B3" s="3" t="s">
        <v>10</v>
      </c>
      <c r="C3" s="3" t="s">
        <v>155</v>
      </c>
      <c r="D3" s="17">
        <v>29985</v>
      </c>
      <c r="E3" s="8" t="s">
        <v>112</v>
      </c>
      <c r="F3" s="5" t="s">
        <v>12</v>
      </c>
      <c r="G3" s="6" t="s">
        <v>72</v>
      </c>
      <c r="H3" s="7" t="s">
        <v>73</v>
      </c>
      <c r="I3" s="3"/>
      <c r="J3" s="39"/>
      <c r="K3" s="4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020083796</v>
      </c>
      <c r="L3" s="41" t="str">
        <f>IF(K3="បរទេស","បរទេស",IF(LEN(K3)&gt;9,2,LEFT(K3,9)))</f>
        <v>020083796</v>
      </c>
      <c r="M3" s="42">
        <f>IF(L3="បរទេស",1,IF((LEN($L3)-9)=0,1,2))</f>
        <v>1</v>
      </c>
      <c r="N3" s="42">
        <f>IF(L3="",2,1)</f>
        <v>1</v>
      </c>
      <c r="O3" s="42">
        <f>IF(L3="បរទេស",1,IF(COUNTIF(L:L,$L3)&gt;1,2,1))</f>
        <v>1</v>
      </c>
      <c r="P3" s="43">
        <f>MAX(M3:O3)</f>
        <v>1</v>
      </c>
      <c r="Q3" s="44" t="str">
        <f>H3</f>
        <v>096 839 38 39</v>
      </c>
      <c r="R3" s="40" t="str">
        <f>SUBSTITUTE(SUBSTITUTE(SUBSTITUTE(SUBSTITUTE(SUBSTITUTE(SUBSTITUTE(SUBSTITUTE(SUBSTITUTE(SUBSTITUTE(SUBSTITUTE(SUBSTITUTE(SUBSTITUTE(SUBSTITUTE(SUBSTITUTE(SUBSTITUTE(SUBSTITUTE(SUBSTITUTE(SUBSTITUTE(SUBSTITUTE(SUBSTITUTE(SUBSTITUTE(SUBSTITUTE(Q3,"១","1"),"២","2"),"៣","3"),"៤","4"),"៥","5"),"៦","6"),"៧","7"),"៨","8"),"៩","9"),"០","0")," ","")," ",""),"​",""),",","/"),"-",""),"(",""),")",""),"+855","0"),"(855)","0"),"O","0"),"o","0"),".","")</f>
        <v>0968393839</v>
      </c>
      <c r="S3" s="42" t="e">
        <f>LEFT(R3, SEARCH("/",R3,1)-1)</f>
        <v>#VALUE!</v>
      </c>
      <c r="T3" s="40" t="str">
        <f>IFERROR(S3,R3)</f>
        <v>0968393839</v>
      </c>
      <c r="U3" s="41" t="str">
        <f>IF(LEFT(T3,5)="បរទេស","បរទេស",IF(LEFT(T3,3)="855","0"&amp;MID(T3,4,10),IF(LEFT(T3,1)="0",MID(T3,1,10),IF(LEFT(T3,1)&gt;=1,"0"&amp;MID(T3,1,10),T3))))</f>
        <v>0968393839</v>
      </c>
      <c r="V3" s="42">
        <f>IF(U3="បរទេស",1,IF(OR(LEN(U3)=9,LEN(U3)=10),1,2))</f>
        <v>1</v>
      </c>
      <c r="W3" s="45">
        <f>IF(U3="",2,1)</f>
        <v>1</v>
      </c>
      <c r="X3" s="42">
        <f>IF(U3="បរទេស",1,IF(COUNTIF(U:U,$U3)&gt;1,2,1))</f>
        <v>1</v>
      </c>
      <c r="Y3" s="43">
        <f>MAX(V3:X3)</f>
        <v>1</v>
      </c>
      <c r="Z3" s="45" t="str">
        <f>IF(H3="បរទេស",2,"")</f>
        <v/>
      </c>
      <c r="AA3" s="43">
        <f>MAX(J3,P3,Y3)</f>
        <v>1</v>
      </c>
      <c r="AB3" s="46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8"/>
      <c r="AR3" s="76" t="s">
        <v>153</v>
      </c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7"/>
    </row>
    <row r="4" spans="1:56" ht="60" customHeight="1" x14ac:dyDescent="0.65">
      <c r="A4" s="3">
        <v>2</v>
      </c>
      <c r="B4" s="3" t="s">
        <v>13</v>
      </c>
      <c r="C4" s="3" t="s">
        <v>155</v>
      </c>
      <c r="D4" s="3" t="s">
        <v>14</v>
      </c>
      <c r="E4" s="8" t="s">
        <v>113</v>
      </c>
      <c r="F4" s="5" t="s">
        <v>15</v>
      </c>
      <c r="G4" s="6" t="s">
        <v>74</v>
      </c>
      <c r="H4" s="7" t="s">
        <v>75</v>
      </c>
      <c r="I4" s="3"/>
      <c r="K4" s="40" t="str">
        <f t="shared" ref="K4:K22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090907285</v>
      </c>
      <c r="L4" s="41" t="str">
        <f t="shared" ref="L4:L22" si="1">IF(K4="បរទេស","បរទេស",IF(LEN(K4)&gt;9,2,LEFT(K4,9)))</f>
        <v>090907285</v>
      </c>
      <c r="M4" s="42">
        <f t="shared" ref="M4:M22" si="2">IF(L4="បរទេស",1,IF((LEN($L4)-9)=0,1,2))</f>
        <v>1</v>
      </c>
      <c r="N4" s="42">
        <f t="shared" ref="N4:N22" si="3">IF(L4="",2,1)</f>
        <v>1</v>
      </c>
      <c r="O4" s="42">
        <f t="shared" ref="O4:O22" si="4">IF(L4="បរទេស",1,IF(COUNTIF(L:L,$L4)&gt;1,2,1))</f>
        <v>1</v>
      </c>
      <c r="P4" s="43">
        <f t="shared" ref="P4:P22" si="5">MAX(M4:O4)</f>
        <v>1</v>
      </c>
      <c r="Q4" s="44" t="str">
        <f t="shared" ref="Q4:Q22" si="6">H4</f>
        <v>010 747 766</v>
      </c>
      <c r="R4" s="40" t="str">
        <f t="shared" ref="R4:R22" si="7">SUBSTITUTE(SUBSTITUTE(SUBSTITUTE(SUBSTITUTE(SUBSTITUTE(SUBSTITUTE(SUBSTITUTE(SUBSTITUTE(SUBSTITUTE(SUBSTITUTE(SUBSTITUTE(SUBSTITUTE(SUBSTITUTE(SUBSTITUTE(SUBSTITUTE(SUBSTITUTE(SUBSTITUTE(SUBSTITUTE(SUBSTITUTE(SUBSTITUTE(SUBSTITUTE(SUBSTITUTE(Q4,"១","1"),"២","2"),"៣","3"),"៤","4"),"៥","5"),"៦","6"),"៧","7"),"៨","8"),"៩","9"),"០","0")," ","")," ",""),"​",""),",","/"),"-",""),"(",""),")",""),"+855","0"),"(855)","0"),"O","0"),"o","0"),".","")</f>
        <v>010747766</v>
      </c>
      <c r="S4" s="42" t="e">
        <f t="shared" ref="S4:S22" si="8">LEFT(R4, SEARCH("/",R4,1)-1)</f>
        <v>#VALUE!</v>
      </c>
      <c r="T4" s="40" t="str">
        <f t="shared" ref="T4:T22" si="9">IFERROR(S4,R4)</f>
        <v>010747766</v>
      </c>
      <c r="U4" s="41" t="str">
        <f t="shared" ref="U4:U22" si="10">IF(LEFT(T4,5)="បរទេស","បរទេស",IF(LEFT(T4,3)="855","0"&amp;MID(T4,4,10),IF(LEFT(T4,1)="0",MID(T4,1,10),IF(LEFT(T4,1)&gt;=1,"0"&amp;MID(T4,1,10),T4))))</f>
        <v>010747766</v>
      </c>
      <c r="V4" s="42">
        <f t="shared" ref="V4:V22" si="11">IF(U4="បរទេស",1,IF(OR(LEN(U4)=9,LEN(U4)=10),1,2))</f>
        <v>1</v>
      </c>
      <c r="W4" s="45">
        <f t="shared" ref="W4:W22" si="12">IF(U4="",2,1)</f>
        <v>1</v>
      </c>
      <c r="X4" s="42">
        <f t="shared" ref="X4:X22" si="13">IF(U4="បរទេស",1,IF(COUNTIF(U:U,$U4)&gt;1,2,1))</f>
        <v>1</v>
      </c>
      <c r="Y4" s="43">
        <f t="shared" ref="Y4:Y22" si="14">MAX(V4:X4)</f>
        <v>1</v>
      </c>
      <c r="Z4" s="45" t="str">
        <f t="shared" ref="Z4:Z22" si="15">IF(H4="បរទេស",2,"")</f>
        <v/>
      </c>
      <c r="AA4" s="43">
        <f t="shared" ref="AA4:AA22" si="16">MAX(J4,P4,Y4)</f>
        <v>1</v>
      </c>
    </row>
    <row r="5" spans="1:56" ht="60" customHeight="1" x14ac:dyDescent="0.65">
      <c r="A5" s="3">
        <v>3</v>
      </c>
      <c r="B5" s="3" t="s">
        <v>16</v>
      </c>
      <c r="C5" s="3" t="s">
        <v>152</v>
      </c>
      <c r="D5" s="3" t="s">
        <v>18</v>
      </c>
      <c r="E5" s="8" t="s">
        <v>114</v>
      </c>
      <c r="F5" s="5" t="s">
        <v>19</v>
      </c>
      <c r="G5" s="6" t="s">
        <v>76</v>
      </c>
      <c r="H5" s="7" t="s">
        <v>77</v>
      </c>
      <c r="I5" s="3"/>
      <c r="K5" s="40" t="str">
        <f t="shared" si="0"/>
        <v>250022370</v>
      </c>
      <c r="L5" s="41" t="str">
        <f t="shared" si="1"/>
        <v>250022370</v>
      </c>
      <c r="M5" s="42">
        <f t="shared" si="2"/>
        <v>1</v>
      </c>
      <c r="N5" s="42">
        <f t="shared" si="3"/>
        <v>1</v>
      </c>
      <c r="O5" s="42">
        <f t="shared" si="4"/>
        <v>1</v>
      </c>
      <c r="P5" s="43">
        <f t="shared" si="5"/>
        <v>1</v>
      </c>
      <c r="Q5" s="44" t="str">
        <f t="shared" si="6"/>
        <v>096 218 65 33</v>
      </c>
      <c r="R5" s="40" t="str">
        <f t="shared" si="7"/>
        <v>0962186533</v>
      </c>
      <c r="S5" s="42" t="e">
        <f t="shared" si="8"/>
        <v>#VALUE!</v>
      </c>
      <c r="T5" s="40" t="str">
        <f t="shared" si="9"/>
        <v>0962186533</v>
      </c>
      <c r="U5" s="41" t="str">
        <f t="shared" si="10"/>
        <v>0962186533</v>
      </c>
      <c r="V5" s="42">
        <f t="shared" si="11"/>
        <v>1</v>
      </c>
      <c r="W5" s="45">
        <f t="shared" si="12"/>
        <v>1</v>
      </c>
      <c r="X5" s="42">
        <f t="shared" si="13"/>
        <v>1</v>
      </c>
      <c r="Y5" s="43">
        <f t="shared" si="14"/>
        <v>1</v>
      </c>
      <c r="Z5" s="45" t="str">
        <f t="shared" si="15"/>
        <v/>
      </c>
      <c r="AA5" s="43">
        <f t="shared" si="16"/>
        <v>1</v>
      </c>
    </row>
    <row r="6" spans="1:56" ht="60" customHeight="1" x14ac:dyDescent="0.65">
      <c r="A6" s="3">
        <v>4</v>
      </c>
      <c r="B6" s="3" t="s">
        <v>20</v>
      </c>
      <c r="C6" s="3" t="s">
        <v>152</v>
      </c>
      <c r="D6" s="3" t="s">
        <v>21</v>
      </c>
      <c r="E6" s="8" t="s">
        <v>115</v>
      </c>
      <c r="F6" s="5" t="s">
        <v>22</v>
      </c>
      <c r="G6" s="6" t="s">
        <v>78</v>
      </c>
      <c r="H6" s="7" t="s">
        <v>79</v>
      </c>
      <c r="I6" s="3"/>
      <c r="K6" s="40" t="str">
        <f t="shared" si="0"/>
        <v>011073643</v>
      </c>
      <c r="L6" s="41" t="str">
        <f t="shared" si="1"/>
        <v>011073643</v>
      </c>
      <c r="M6" s="42">
        <f t="shared" si="2"/>
        <v>1</v>
      </c>
      <c r="N6" s="42">
        <f t="shared" si="3"/>
        <v>1</v>
      </c>
      <c r="O6" s="42">
        <f t="shared" si="4"/>
        <v>1</v>
      </c>
      <c r="P6" s="43">
        <f t="shared" si="5"/>
        <v>1</v>
      </c>
      <c r="Q6" s="44" t="str">
        <f t="shared" si="6"/>
        <v>086​ 430 325</v>
      </c>
      <c r="R6" s="40" t="str">
        <f t="shared" si="7"/>
        <v>086430325</v>
      </c>
      <c r="S6" s="42" t="e">
        <f t="shared" si="8"/>
        <v>#VALUE!</v>
      </c>
      <c r="T6" s="40" t="str">
        <f t="shared" si="9"/>
        <v>086430325</v>
      </c>
      <c r="U6" s="41" t="str">
        <f t="shared" si="10"/>
        <v>086430325</v>
      </c>
      <c r="V6" s="42">
        <f t="shared" si="11"/>
        <v>1</v>
      </c>
      <c r="W6" s="45">
        <f t="shared" si="12"/>
        <v>1</v>
      </c>
      <c r="X6" s="42">
        <f t="shared" si="13"/>
        <v>1</v>
      </c>
      <c r="Y6" s="43">
        <f t="shared" si="14"/>
        <v>1</v>
      </c>
      <c r="Z6" s="45" t="str">
        <f t="shared" si="15"/>
        <v/>
      </c>
      <c r="AA6" s="43">
        <f t="shared" si="16"/>
        <v>1</v>
      </c>
    </row>
    <row r="7" spans="1:56" ht="60" customHeight="1" x14ac:dyDescent="0.65">
      <c r="A7" s="3">
        <v>5</v>
      </c>
      <c r="B7" s="3" t="s">
        <v>23</v>
      </c>
      <c r="C7" s="3" t="s">
        <v>152</v>
      </c>
      <c r="D7" s="3" t="s">
        <v>24</v>
      </c>
      <c r="E7" s="8" t="s">
        <v>116</v>
      </c>
      <c r="F7" s="5" t="s">
        <v>25</v>
      </c>
      <c r="G7" s="6" t="s">
        <v>80</v>
      </c>
      <c r="H7" s="7" t="s">
        <v>81</v>
      </c>
      <c r="I7" s="3"/>
      <c r="K7" s="40" t="str">
        <f t="shared" si="0"/>
        <v>090878744</v>
      </c>
      <c r="L7" s="41" t="str">
        <f t="shared" si="1"/>
        <v>090878744</v>
      </c>
      <c r="M7" s="42">
        <f t="shared" si="2"/>
        <v>1</v>
      </c>
      <c r="N7" s="42">
        <f t="shared" si="3"/>
        <v>1</v>
      </c>
      <c r="O7" s="42">
        <f t="shared" si="4"/>
        <v>1</v>
      </c>
      <c r="P7" s="43">
        <f t="shared" si="5"/>
        <v>1</v>
      </c>
      <c r="Q7" s="44" t="str">
        <f t="shared" si="6"/>
        <v>095 792 332</v>
      </c>
      <c r="R7" s="40" t="str">
        <f t="shared" si="7"/>
        <v>095792332</v>
      </c>
      <c r="S7" s="42" t="e">
        <f t="shared" si="8"/>
        <v>#VALUE!</v>
      </c>
      <c r="T7" s="40" t="str">
        <f t="shared" si="9"/>
        <v>095792332</v>
      </c>
      <c r="U7" s="41" t="str">
        <f t="shared" si="10"/>
        <v>095792332</v>
      </c>
      <c r="V7" s="42">
        <f t="shared" si="11"/>
        <v>1</v>
      </c>
      <c r="W7" s="45">
        <f t="shared" si="12"/>
        <v>1</v>
      </c>
      <c r="X7" s="42">
        <f t="shared" si="13"/>
        <v>1</v>
      </c>
      <c r="Y7" s="43">
        <f t="shared" si="14"/>
        <v>1</v>
      </c>
      <c r="Z7" s="45" t="str">
        <f t="shared" si="15"/>
        <v/>
      </c>
      <c r="AA7" s="43">
        <f t="shared" si="16"/>
        <v>1</v>
      </c>
    </row>
    <row r="8" spans="1:56" ht="60" customHeight="1" x14ac:dyDescent="0.65">
      <c r="A8" s="3">
        <v>6</v>
      </c>
      <c r="B8" s="3" t="s">
        <v>26</v>
      </c>
      <c r="C8" s="3" t="s">
        <v>155</v>
      </c>
      <c r="D8" s="3" t="s">
        <v>27</v>
      </c>
      <c r="E8" s="8" t="s">
        <v>117</v>
      </c>
      <c r="F8" s="5" t="s">
        <v>28</v>
      </c>
      <c r="G8" s="6" t="s">
        <v>82</v>
      </c>
      <c r="H8" s="7" t="s">
        <v>83</v>
      </c>
      <c r="I8" s="3"/>
      <c r="K8" s="40" t="str">
        <f t="shared" si="0"/>
        <v>101115419</v>
      </c>
      <c r="L8" s="41" t="str">
        <f t="shared" si="1"/>
        <v>101115419</v>
      </c>
      <c r="M8" s="42">
        <f t="shared" si="2"/>
        <v>1</v>
      </c>
      <c r="N8" s="42">
        <f t="shared" si="3"/>
        <v>1</v>
      </c>
      <c r="O8" s="42">
        <f t="shared" si="4"/>
        <v>1</v>
      </c>
      <c r="P8" s="43">
        <f t="shared" si="5"/>
        <v>1</v>
      </c>
      <c r="Q8" s="44" t="str">
        <f t="shared" si="6"/>
        <v>096 993 97 81</v>
      </c>
      <c r="R8" s="40" t="str">
        <f t="shared" si="7"/>
        <v>0969939781</v>
      </c>
      <c r="S8" s="42" t="e">
        <f t="shared" si="8"/>
        <v>#VALUE!</v>
      </c>
      <c r="T8" s="40" t="str">
        <f t="shared" si="9"/>
        <v>0969939781</v>
      </c>
      <c r="U8" s="41" t="str">
        <f t="shared" si="10"/>
        <v>0969939781</v>
      </c>
      <c r="V8" s="42">
        <f t="shared" si="11"/>
        <v>1</v>
      </c>
      <c r="W8" s="45">
        <f t="shared" si="12"/>
        <v>1</v>
      </c>
      <c r="X8" s="42">
        <f t="shared" si="13"/>
        <v>1</v>
      </c>
      <c r="Y8" s="43">
        <f t="shared" si="14"/>
        <v>1</v>
      </c>
      <c r="Z8" s="45" t="str">
        <f t="shared" si="15"/>
        <v/>
      </c>
      <c r="AA8" s="43">
        <f t="shared" si="16"/>
        <v>1</v>
      </c>
    </row>
    <row r="9" spans="1:56" ht="60" customHeight="1" x14ac:dyDescent="0.65">
      <c r="A9" s="3">
        <v>7</v>
      </c>
      <c r="B9" s="3" t="s">
        <v>29</v>
      </c>
      <c r="C9" s="3" t="s">
        <v>155</v>
      </c>
      <c r="D9" s="3" t="s">
        <v>30</v>
      </c>
      <c r="E9" s="8" t="s">
        <v>118</v>
      </c>
      <c r="F9" s="5" t="s">
        <v>31</v>
      </c>
      <c r="G9" s="6" t="s">
        <v>84</v>
      </c>
      <c r="H9" s="7" t="s">
        <v>85</v>
      </c>
      <c r="I9" s="3"/>
      <c r="K9" s="40" t="str">
        <f t="shared" si="0"/>
        <v>020780632</v>
      </c>
      <c r="L9" s="41" t="str">
        <f t="shared" si="1"/>
        <v>020780632</v>
      </c>
      <c r="M9" s="42">
        <f t="shared" si="2"/>
        <v>1</v>
      </c>
      <c r="N9" s="42">
        <f t="shared" si="3"/>
        <v>1</v>
      </c>
      <c r="O9" s="42">
        <f t="shared" si="4"/>
        <v>1</v>
      </c>
      <c r="P9" s="43">
        <f t="shared" si="5"/>
        <v>1</v>
      </c>
      <c r="Q9" s="44" t="str">
        <f t="shared" si="6"/>
        <v>017 674 265</v>
      </c>
      <c r="R9" s="40" t="str">
        <f t="shared" si="7"/>
        <v>017674265</v>
      </c>
      <c r="S9" s="42" t="e">
        <f t="shared" si="8"/>
        <v>#VALUE!</v>
      </c>
      <c r="T9" s="40" t="str">
        <f t="shared" si="9"/>
        <v>017674265</v>
      </c>
      <c r="U9" s="41" t="str">
        <f t="shared" si="10"/>
        <v>017674265</v>
      </c>
      <c r="V9" s="42">
        <f t="shared" si="11"/>
        <v>1</v>
      </c>
      <c r="W9" s="45">
        <f t="shared" si="12"/>
        <v>1</v>
      </c>
      <c r="X9" s="42">
        <f t="shared" si="13"/>
        <v>1</v>
      </c>
      <c r="Y9" s="43">
        <f t="shared" si="14"/>
        <v>1</v>
      </c>
      <c r="Z9" s="45" t="str">
        <f t="shared" si="15"/>
        <v/>
      </c>
      <c r="AA9" s="43">
        <f t="shared" si="16"/>
        <v>1</v>
      </c>
    </row>
    <row r="10" spans="1:56" ht="60" customHeight="1" x14ac:dyDescent="0.65">
      <c r="A10" s="3">
        <v>8</v>
      </c>
      <c r="B10" s="3" t="s">
        <v>32</v>
      </c>
      <c r="C10" s="3" t="s">
        <v>155</v>
      </c>
      <c r="D10" s="3" t="s">
        <v>33</v>
      </c>
      <c r="E10" s="8" t="s">
        <v>118</v>
      </c>
      <c r="F10" s="5">
        <v>19</v>
      </c>
      <c r="G10" s="6" t="s">
        <v>86</v>
      </c>
      <c r="H10" s="7" t="s">
        <v>87</v>
      </c>
      <c r="I10" s="3"/>
      <c r="K10" s="40" t="str">
        <f t="shared" si="0"/>
        <v>160551089</v>
      </c>
      <c r="L10" s="41" t="str">
        <f t="shared" si="1"/>
        <v>160551089</v>
      </c>
      <c r="M10" s="42">
        <f t="shared" si="2"/>
        <v>1</v>
      </c>
      <c r="N10" s="42">
        <f t="shared" si="3"/>
        <v>1</v>
      </c>
      <c r="O10" s="42">
        <f t="shared" si="4"/>
        <v>1</v>
      </c>
      <c r="P10" s="43">
        <f t="shared" si="5"/>
        <v>1</v>
      </c>
      <c r="Q10" s="44" t="str">
        <f t="shared" si="6"/>
        <v xml:space="preserve">096 ​229 ​95​ 11 </v>
      </c>
      <c r="R10" s="40" t="str">
        <f t="shared" si="7"/>
        <v>0962299511</v>
      </c>
      <c r="S10" s="42" t="e">
        <f t="shared" si="8"/>
        <v>#VALUE!</v>
      </c>
      <c r="T10" s="40" t="str">
        <f t="shared" si="9"/>
        <v>0962299511</v>
      </c>
      <c r="U10" s="41" t="str">
        <f t="shared" si="10"/>
        <v>0962299511</v>
      </c>
      <c r="V10" s="42">
        <f t="shared" si="11"/>
        <v>1</v>
      </c>
      <c r="W10" s="45">
        <f t="shared" si="12"/>
        <v>1</v>
      </c>
      <c r="X10" s="42">
        <f t="shared" si="13"/>
        <v>1</v>
      </c>
      <c r="Y10" s="43">
        <f t="shared" si="14"/>
        <v>1</v>
      </c>
      <c r="Z10" s="45" t="str">
        <f t="shared" si="15"/>
        <v/>
      </c>
      <c r="AA10" s="43">
        <f t="shared" si="16"/>
        <v>1</v>
      </c>
    </row>
    <row r="11" spans="1:56" ht="60" customHeight="1" x14ac:dyDescent="0.65">
      <c r="A11" s="3">
        <v>9</v>
      </c>
      <c r="B11" s="3" t="s">
        <v>34</v>
      </c>
      <c r="C11" s="3" t="s">
        <v>155</v>
      </c>
      <c r="D11" s="3" t="s">
        <v>35</v>
      </c>
      <c r="E11" s="8" t="s">
        <v>118</v>
      </c>
      <c r="F11" s="5" t="s">
        <v>36</v>
      </c>
      <c r="G11" s="6" t="s">
        <v>88</v>
      </c>
      <c r="H11" s="7" t="s">
        <v>89</v>
      </c>
      <c r="I11" s="3"/>
      <c r="K11" s="40" t="str">
        <f t="shared" si="0"/>
        <v>062195034</v>
      </c>
      <c r="L11" s="41" t="str">
        <f t="shared" si="1"/>
        <v>062195034</v>
      </c>
      <c r="M11" s="42">
        <f t="shared" si="2"/>
        <v>1</v>
      </c>
      <c r="N11" s="42">
        <f t="shared" si="3"/>
        <v>1</v>
      </c>
      <c r="O11" s="42">
        <f t="shared" si="4"/>
        <v>1</v>
      </c>
      <c r="P11" s="43">
        <f t="shared" si="5"/>
        <v>1</v>
      </c>
      <c r="Q11" s="44" t="str">
        <f t="shared" si="6"/>
        <v>081 759 651</v>
      </c>
      <c r="R11" s="40" t="str">
        <f t="shared" si="7"/>
        <v>081759651</v>
      </c>
      <c r="S11" s="42" t="e">
        <f t="shared" si="8"/>
        <v>#VALUE!</v>
      </c>
      <c r="T11" s="40" t="str">
        <f t="shared" si="9"/>
        <v>081759651</v>
      </c>
      <c r="U11" s="41" t="str">
        <f t="shared" si="10"/>
        <v>081759651</v>
      </c>
      <c r="V11" s="42">
        <f t="shared" si="11"/>
        <v>1</v>
      </c>
      <c r="W11" s="45">
        <f t="shared" si="12"/>
        <v>1</v>
      </c>
      <c r="X11" s="42">
        <f t="shared" si="13"/>
        <v>1</v>
      </c>
      <c r="Y11" s="43">
        <f t="shared" si="14"/>
        <v>1</v>
      </c>
      <c r="Z11" s="45" t="str">
        <f t="shared" si="15"/>
        <v/>
      </c>
      <c r="AA11" s="43">
        <f t="shared" si="16"/>
        <v>1</v>
      </c>
    </row>
    <row r="12" spans="1:56" ht="60" customHeight="1" x14ac:dyDescent="0.65">
      <c r="A12" s="3">
        <v>10</v>
      </c>
      <c r="B12" s="3" t="s">
        <v>37</v>
      </c>
      <c r="C12" s="3" t="s">
        <v>155</v>
      </c>
      <c r="D12" s="3" t="s">
        <v>38</v>
      </c>
      <c r="E12" s="8" t="s">
        <v>116</v>
      </c>
      <c r="F12" s="5" t="s">
        <v>39</v>
      </c>
      <c r="G12" s="6" t="s">
        <v>154</v>
      </c>
      <c r="H12" s="7" t="s">
        <v>91</v>
      </c>
      <c r="I12" s="3"/>
      <c r="K12" s="4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12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020371537</v>
      </c>
      <c r="L12" s="41" t="str">
        <f t="shared" si="1"/>
        <v>020371537</v>
      </c>
      <c r="M12" s="42">
        <f t="shared" si="2"/>
        <v>1</v>
      </c>
      <c r="N12" s="42">
        <f t="shared" si="3"/>
        <v>1</v>
      </c>
      <c r="O12" s="42">
        <f t="shared" si="4"/>
        <v>1</v>
      </c>
      <c r="P12" s="43">
        <f t="shared" si="5"/>
        <v>1</v>
      </c>
      <c r="Q12" s="44" t="str">
        <f t="shared" si="6"/>
        <v>012 353 159</v>
      </c>
      <c r="R12" s="40" t="str">
        <f t="shared" si="7"/>
        <v>012353159</v>
      </c>
      <c r="S12" s="42" t="e">
        <f t="shared" si="8"/>
        <v>#VALUE!</v>
      </c>
      <c r="T12" s="40" t="str">
        <f t="shared" si="9"/>
        <v>012353159</v>
      </c>
      <c r="U12" s="41" t="str">
        <f t="shared" si="10"/>
        <v>012353159</v>
      </c>
      <c r="V12" s="42">
        <f t="shared" si="11"/>
        <v>1</v>
      </c>
      <c r="W12" s="45">
        <f t="shared" si="12"/>
        <v>1</v>
      </c>
      <c r="X12" s="42">
        <f t="shared" si="13"/>
        <v>1</v>
      </c>
      <c r="Y12" s="43">
        <f t="shared" si="14"/>
        <v>1</v>
      </c>
      <c r="Z12" s="45" t="str">
        <f t="shared" si="15"/>
        <v/>
      </c>
      <c r="AA12" s="43">
        <f t="shared" si="16"/>
        <v>1</v>
      </c>
    </row>
    <row r="13" spans="1:56" ht="60" customHeight="1" x14ac:dyDescent="0.65">
      <c r="A13" s="3">
        <v>11</v>
      </c>
      <c r="B13" s="3" t="s">
        <v>40</v>
      </c>
      <c r="C13" s="3" t="s">
        <v>155</v>
      </c>
      <c r="D13" s="3" t="s">
        <v>41</v>
      </c>
      <c r="E13" s="9" t="s">
        <v>119</v>
      </c>
      <c r="F13" s="5" t="s">
        <v>42</v>
      </c>
      <c r="G13" s="6" t="s">
        <v>92</v>
      </c>
      <c r="H13" s="7" t="s">
        <v>93</v>
      </c>
      <c r="I13" s="3"/>
      <c r="K13" s="40" t="str">
        <f t="shared" si="0"/>
        <v>140129405</v>
      </c>
      <c r="L13" s="41" t="str">
        <f t="shared" si="1"/>
        <v>140129405</v>
      </c>
      <c r="M13" s="42">
        <f t="shared" si="2"/>
        <v>1</v>
      </c>
      <c r="N13" s="42">
        <f t="shared" si="3"/>
        <v>1</v>
      </c>
      <c r="O13" s="42">
        <f t="shared" si="4"/>
        <v>1</v>
      </c>
      <c r="P13" s="43">
        <f t="shared" si="5"/>
        <v>1</v>
      </c>
      <c r="Q13" s="44" t="str">
        <f t="shared" si="6"/>
        <v>098​ 239 733</v>
      </c>
      <c r="R13" s="40" t="str">
        <f t="shared" si="7"/>
        <v>098239733</v>
      </c>
      <c r="S13" s="42" t="e">
        <f t="shared" si="8"/>
        <v>#VALUE!</v>
      </c>
      <c r="T13" s="40" t="str">
        <f t="shared" si="9"/>
        <v>098239733</v>
      </c>
      <c r="U13" s="41" t="str">
        <f t="shared" si="10"/>
        <v>098239733</v>
      </c>
      <c r="V13" s="42">
        <f t="shared" si="11"/>
        <v>1</v>
      </c>
      <c r="W13" s="45">
        <f t="shared" si="12"/>
        <v>1</v>
      </c>
      <c r="X13" s="42">
        <f t="shared" si="13"/>
        <v>1</v>
      </c>
      <c r="Y13" s="43">
        <f t="shared" si="14"/>
        <v>1</v>
      </c>
      <c r="Z13" s="45" t="str">
        <f t="shared" si="15"/>
        <v/>
      </c>
      <c r="AA13" s="43">
        <f t="shared" si="16"/>
        <v>1</v>
      </c>
    </row>
    <row r="14" spans="1:56" ht="60" customHeight="1" x14ac:dyDescent="0.65">
      <c r="A14" s="3">
        <v>12</v>
      </c>
      <c r="B14" s="3" t="s">
        <v>43</v>
      </c>
      <c r="C14" s="3" t="s">
        <v>155</v>
      </c>
      <c r="D14" s="3" t="s">
        <v>44</v>
      </c>
      <c r="E14" s="8" t="s">
        <v>118</v>
      </c>
      <c r="F14" s="5" t="s">
        <v>45</v>
      </c>
      <c r="G14" s="6" t="s">
        <v>94</v>
      </c>
      <c r="H14" s="7" t="s">
        <v>95</v>
      </c>
      <c r="I14" s="3"/>
      <c r="K14" s="40" t="str">
        <f t="shared" si="0"/>
        <v>101115751</v>
      </c>
      <c r="L14" s="41" t="str">
        <f t="shared" si="1"/>
        <v>101115751</v>
      </c>
      <c r="M14" s="42">
        <f t="shared" si="2"/>
        <v>1</v>
      </c>
      <c r="N14" s="42">
        <f t="shared" si="3"/>
        <v>1</v>
      </c>
      <c r="O14" s="42">
        <f t="shared" si="4"/>
        <v>1</v>
      </c>
      <c r="P14" s="43">
        <f t="shared" si="5"/>
        <v>1</v>
      </c>
      <c r="Q14" s="44" t="str">
        <f t="shared" si="6"/>
        <v>096 241 45 29</v>
      </c>
      <c r="R14" s="40" t="str">
        <f t="shared" si="7"/>
        <v>0962414529</v>
      </c>
      <c r="S14" s="42" t="e">
        <f t="shared" si="8"/>
        <v>#VALUE!</v>
      </c>
      <c r="T14" s="40" t="str">
        <f t="shared" si="9"/>
        <v>0962414529</v>
      </c>
      <c r="U14" s="41" t="str">
        <f t="shared" si="10"/>
        <v>0962414529</v>
      </c>
      <c r="V14" s="42">
        <f t="shared" si="11"/>
        <v>1</v>
      </c>
      <c r="W14" s="45">
        <f t="shared" si="12"/>
        <v>1</v>
      </c>
      <c r="X14" s="42">
        <f t="shared" si="13"/>
        <v>1</v>
      </c>
      <c r="Y14" s="43">
        <f t="shared" si="14"/>
        <v>1</v>
      </c>
      <c r="Z14" s="45" t="str">
        <f t="shared" si="15"/>
        <v/>
      </c>
      <c r="AA14" s="43">
        <f t="shared" si="16"/>
        <v>1</v>
      </c>
    </row>
    <row r="15" spans="1:56" ht="60" customHeight="1" x14ac:dyDescent="0.65">
      <c r="A15" s="3">
        <v>13</v>
      </c>
      <c r="B15" s="3" t="s">
        <v>46</v>
      </c>
      <c r="C15" s="3" t="s">
        <v>155</v>
      </c>
      <c r="D15" s="3" t="s">
        <v>47</v>
      </c>
      <c r="E15" s="8" t="s">
        <v>118</v>
      </c>
      <c r="F15" s="5" t="s">
        <v>48</v>
      </c>
      <c r="G15" s="6" t="s">
        <v>96</v>
      </c>
      <c r="H15" s="7" t="s">
        <v>97</v>
      </c>
      <c r="I15" s="3"/>
      <c r="K15" s="40" t="str">
        <f t="shared" si="0"/>
        <v>011027311</v>
      </c>
      <c r="L15" s="41" t="str">
        <f t="shared" si="1"/>
        <v>011027311</v>
      </c>
      <c r="M15" s="42">
        <f t="shared" si="2"/>
        <v>1</v>
      </c>
      <c r="N15" s="42">
        <f t="shared" si="3"/>
        <v>1</v>
      </c>
      <c r="O15" s="42">
        <f t="shared" si="4"/>
        <v>1</v>
      </c>
      <c r="P15" s="43">
        <f t="shared" si="5"/>
        <v>1</v>
      </c>
      <c r="Q15" s="44" t="str">
        <f t="shared" si="6"/>
        <v>096 437 39 00</v>
      </c>
      <c r="R15" s="40" t="str">
        <f t="shared" si="7"/>
        <v>0964373900</v>
      </c>
      <c r="S15" s="42" t="e">
        <f t="shared" si="8"/>
        <v>#VALUE!</v>
      </c>
      <c r="T15" s="40" t="str">
        <f t="shared" si="9"/>
        <v>0964373900</v>
      </c>
      <c r="U15" s="41" t="str">
        <f t="shared" si="10"/>
        <v>0964373900</v>
      </c>
      <c r="V15" s="42">
        <f t="shared" si="11"/>
        <v>1</v>
      </c>
      <c r="W15" s="45">
        <f t="shared" si="12"/>
        <v>1</v>
      </c>
      <c r="X15" s="42">
        <f t="shared" si="13"/>
        <v>1</v>
      </c>
      <c r="Y15" s="43">
        <f t="shared" si="14"/>
        <v>1</v>
      </c>
      <c r="Z15" s="45" t="str">
        <f t="shared" si="15"/>
        <v/>
      </c>
      <c r="AA15" s="43">
        <f t="shared" si="16"/>
        <v>1</v>
      </c>
    </row>
    <row r="16" spans="1:56" ht="60" customHeight="1" x14ac:dyDescent="0.65">
      <c r="A16" s="3">
        <v>14</v>
      </c>
      <c r="B16" s="3" t="s">
        <v>49</v>
      </c>
      <c r="C16" s="3" t="s">
        <v>155</v>
      </c>
      <c r="D16" s="3" t="s">
        <v>50</v>
      </c>
      <c r="E16" s="8" t="s">
        <v>112</v>
      </c>
      <c r="F16" s="5" t="s">
        <v>51</v>
      </c>
      <c r="G16" s="6" t="s">
        <v>98</v>
      </c>
      <c r="H16" s="7" t="s">
        <v>99</v>
      </c>
      <c r="I16" s="3"/>
      <c r="K16" s="40" t="str">
        <f t="shared" si="0"/>
        <v>011161312</v>
      </c>
      <c r="L16" s="41" t="str">
        <f t="shared" si="1"/>
        <v>011161312</v>
      </c>
      <c r="M16" s="42">
        <f t="shared" si="2"/>
        <v>1</v>
      </c>
      <c r="N16" s="42">
        <f t="shared" si="3"/>
        <v>1</v>
      </c>
      <c r="O16" s="42">
        <f t="shared" si="4"/>
        <v>1</v>
      </c>
      <c r="P16" s="43">
        <f t="shared" si="5"/>
        <v>1</v>
      </c>
      <c r="Q16" s="44" t="str">
        <f t="shared" si="6"/>
        <v>070 622 392</v>
      </c>
      <c r="R16" s="40" t="str">
        <f t="shared" si="7"/>
        <v>070622392</v>
      </c>
      <c r="S16" s="42" t="e">
        <f t="shared" si="8"/>
        <v>#VALUE!</v>
      </c>
      <c r="T16" s="40" t="str">
        <f t="shared" si="9"/>
        <v>070622392</v>
      </c>
      <c r="U16" s="41" t="str">
        <f t="shared" si="10"/>
        <v>070622392</v>
      </c>
      <c r="V16" s="42">
        <f t="shared" si="11"/>
        <v>1</v>
      </c>
      <c r="W16" s="45">
        <f t="shared" si="12"/>
        <v>1</v>
      </c>
      <c r="X16" s="42">
        <f t="shared" si="13"/>
        <v>1</v>
      </c>
      <c r="Y16" s="43">
        <f t="shared" si="14"/>
        <v>1</v>
      </c>
      <c r="Z16" s="45" t="str">
        <f t="shared" si="15"/>
        <v/>
      </c>
      <c r="AA16" s="43">
        <f t="shared" si="16"/>
        <v>1</v>
      </c>
    </row>
    <row r="17" spans="1:27" ht="60" customHeight="1" x14ac:dyDescent="0.65">
      <c r="A17" s="3">
        <v>15</v>
      </c>
      <c r="B17" s="3" t="s">
        <v>52</v>
      </c>
      <c r="C17" s="3" t="s">
        <v>152</v>
      </c>
      <c r="D17" s="3" t="s">
        <v>53</v>
      </c>
      <c r="E17" s="8" t="s">
        <v>120</v>
      </c>
      <c r="F17" s="5" t="s">
        <v>54</v>
      </c>
      <c r="G17" s="6" t="s">
        <v>100</v>
      </c>
      <c r="H17" s="7" t="s">
        <v>101</v>
      </c>
      <c r="I17" s="3"/>
      <c r="K17" s="40" t="str">
        <f t="shared" si="0"/>
        <v>030089164</v>
      </c>
      <c r="L17" s="41" t="str">
        <f t="shared" si="1"/>
        <v>030089164</v>
      </c>
      <c r="M17" s="42">
        <f t="shared" si="2"/>
        <v>1</v>
      </c>
      <c r="N17" s="42">
        <f t="shared" si="3"/>
        <v>1</v>
      </c>
      <c r="O17" s="42">
        <f t="shared" si="4"/>
        <v>1</v>
      </c>
      <c r="P17" s="43">
        <f t="shared" si="5"/>
        <v>1</v>
      </c>
      <c r="Q17" s="44" t="str">
        <f t="shared" si="6"/>
        <v>093 748 694</v>
      </c>
      <c r="R17" s="40" t="str">
        <f t="shared" si="7"/>
        <v>093748694</v>
      </c>
      <c r="S17" s="42" t="e">
        <f t="shared" si="8"/>
        <v>#VALUE!</v>
      </c>
      <c r="T17" s="40" t="str">
        <f t="shared" si="9"/>
        <v>093748694</v>
      </c>
      <c r="U17" s="41" t="str">
        <f t="shared" si="10"/>
        <v>093748694</v>
      </c>
      <c r="V17" s="42">
        <f t="shared" si="11"/>
        <v>1</v>
      </c>
      <c r="W17" s="45">
        <f t="shared" si="12"/>
        <v>1</v>
      </c>
      <c r="X17" s="42">
        <f t="shared" si="13"/>
        <v>1</v>
      </c>
      <c r="Y17" s="43">
        <f t="shared" si="14"/>
        <v>1</v>
      </c>
      <c r="Z17" s="45" t="str">
        <f t="shared" si="15"/>
        <v/>
      </c>
      <c r="AA17" s="43">
        <f t="shared" si="16"/>
        <v>1</v>
      </c>
    </row>
    <row r="18" spans="1:27" ht="60" customHeight="1" x14ac:dyDescent="0.65">
      <c r="A18" s="3">
        <v>16</v>
      </c>
      <c r="B18" s="3" t="s">
        <v>55</v>
      </c>
      <c r="C18" s="3" t="s">
        <v>152</v>
      </c>
      <c r="D18" s="3" t="s">
        <v>56</v>
      </c>
      <c r="E18" s="8" t="s">
        <v>120</v>
      </c>
      <c r="F18" s="5" t="s">
        <v>57</v>
      </c>
      <c r="G18" s="6" t="s">
        <v>102</v>
      </c>
      <c r="H18" s="7" t="s">
        <v>103</v>
      </c>
      <c r="I18" s="3"/>
      <c r="K18" s="40" t="str">
        <f t="shared" si="0"/>
        <v>031053161</v>
      </c>
      <c r="L18" s="41" t="str">
        <f t="shared" si="1"/>
        <v>031053161</v>
      </c>
      <c r="M18" s="42">
        <f t="shared" si="2"/>
        <v>1</v>
      </c>
      <c r="N18" s="42">
        <f t="shared" si="3"/>
        <v>1</v>
      </c>
      <c r="O18" s="42">
        <f t="shared" si="4"/>
        <v>1</v>
      </c>
      <c r="P18" s="43">
        <f t="shared" si="5"/>
        <v>1</v>
      </c>
      <c r="Q18" s="44" t="str">
        <f t="shared" si="6"/>
        <v>096 502 89 14</v>
      </c>
      <c r="R18" s="40" t="str">
        <f t="shared" si="7"/>
        <v>0965028914</v>
      </c>
      <c r="S18" s="42" t="e">
        <f t="shared" si="8"/>
        <v>#VALUE!</v>
      </c>
      <c r="T18" s="40" t="str">
        <f t="shared" si="9"/>
        <v>0965028914</v>
      </c>
      <c r="U18" s="41" t="str">
        <f t="shared" si="10"/>
        <v>0965028914</v>
      </c>
      <c r="V18" s="42">
        <f t="shared" si="11"/>
        <v>1</v>
      </c>
      <c r="W18" s="45">
        <f t="shared" si="12"/>
        <v>1</v>
      </c>
      <c r="X18" s="42">
        <f t="shared" si="13"/>
        <v>1</v>
      </c>
      <c r="Y18" s="43">
        <f t="shared" si="14"/>
        <v>1</v>
      </c>
      <c r="Z18" s="45" t="str">
        <f t="shared" si="15"/>
        <v/>
      </c>
      <c r="AA18" s="43">
        <f t="shared" si="16"/>
        <v>1</v>
      </c>
    </row>
    <row r="19" spans="1:27" ht="60" customHeight="1" x14ac:dyDescent="0.65">
      <c r="A19" s="3">
        <v>17</v>
      </c>
      <c r="B19" s="3" t="s">
        <v>58</v>
      </c>
      <c r="C19" s="3" t="s">
        <v>152</v>
      </c>
      <c r="D19" s="3" t="s">
        <v>59</v>
      </c>
      <c r="E19" s="8" t="s">
        <v>120</v>
      </c>
      <c r="F19" s="5" t="s">
        <v>60</v>
      </c>
      <c r="G19" s="6" t="s">
        <v>104</v>
      </c>
      <c r="H19" s="7" t="s">
        <v>105</v>
      </c>
      <c r="I19" s="3"/>
      <c r="K19" s="40" t="str">
        <f t="shared" si="0"/>
        <v>100847921</v>
      </c>
      <c r="L19" s="41" t="str">
        <f t="shared" si="1"/>
        <v>100847921</v>
      </c>
      <c r="M19" s="42">
        <f t="shared" si="2"/>
        <v>1</v>
      </c>
      <c r="N19" s="42">
        <f t="shared" si="3"/>
        <v>1</v>
      </c>
      <c r="O19" s="42">
        <f t="shared" si="4"/>
        <v>1</v>
      </c>
      <c r="P19" s="43">
        <f t="shared" si="5"/>
        <v>1</v>
      </c>
      <c r="Q19" s="44" t="str">
        <f t="shared" si="6"/>
        <v>096​ 887 02 32</v>
      </c>
      <c r="R19" s="40" t="str">
        <f t="shared" si="7"/>
        <v>0968870232</v>
      </c>
      <c r="S19" s="42" t="e">
        <f t="shared" si="8"/>
        <v>#VALUE!</v>
      </c>
      <c r="T19" s="40" t="str">
        <f t="shared" si="9"/>
        <v>0968870232</v>
      </c>
      <c r="U19" s="41" t="str">
        <f t="shared" si="10"/>
        <v>0968870232</v>
      </c>
      <c r="V19" s="42">
        <f t="shared" si="11"/>
        <v>1</v>
      </c>
      <c r="W19" s="45">
        <f t="shared" si="12"/>
        <v>1</v>
      </c>
      <c r="X19" s="42">
        <f t="shared" si="13"/>
        <v>1</v>
      </c>
      <c r="Y19" s="43">
        <f t="shared" si="14"/>
        <v>1</v>
      </c>
      <c r="Z19" s="45" t="str">
        <f t="shared" si="15"/>
        <v/>
      </c>
      <c r="AA19" s="43">
        <f t="shared" si="16"/>
        <v>1</v>
      </c>
    </row>
    <row r="20" spans="1:27" ht="60" customHeight="1" x14ac:dyDescent="0.65">
      <c r="A20" s="3">
        <v>18</v>
      </c>
      <c r="B20" s="3" t="s">
        <v>61</v>
      </c>
      <c r="C20" s="3" t="s">
        <v>152</v>
      </c>
      <c r="D20" s="3" t="s">
        <v>62</v>
      </c>
      <c r="E20" s="8" t="s">
        <v>120</v>
      </c>
      <c r="F20" s="5" t="s">
        <v>63</v>
      </c>
      <c r="G20" s="6" t="s">
        <v>106</v>
      </c>
      <c r="H20" s="7" t="s">
        <v>107</v>
      </c>
      <c r="I20" s="3"/>
      <c r="K20" s="40" t="str">
        <f t="shared" si="0"/>
        <v>061848386</v>
      </c>
      <c r="L20" s="41" t="str">
        <f t="shared" si="1"/>
        <v>061848386</v>
      </c>
      <c r="M20" s="42">
        <f t="shared" si="2"/>
        <v>1</v>
      </c>
      <c r="N20" s="42">
        <f t="shared" si="3"/>
        <v>1</v>
      </c>
      <c r="O20" s="42">
        <f t="shared" si="4"/>
        <v>1</v>
      </c>
      <c r="P20" s="43">
        <f t="shared" si="5"/>
        <v>1</v>
      </c>
      <c r="Q20" s="44" t="str">
        <f t="shared" si="6"/>
        <v>081 534 141</v>
      </c>
      <c r="R20" s="40" t="str">
        <f t="shared" si="7"/>
        <v>081534141</v>
      </c>
      <c r="S20" s="42" t="e">
        <f t="shared" si="8"/>
        <v>#VALUE!</v>
      </c>
      <c r="T20" s="40" t="str">
        <f t="shared" si="9"/>
        <v>081534141</v>
      </c>
      <c r="U20" s="41" t="str">
        <f t="shared" si="10"/>
        <v>081534141</v>
      </c>
      <c r="V20" s="42">
        <f t="shared" si="11"/>
        <v>1</v>
      </c>
      <c r="W20" s="45">
        <f t="shared" si="12"/>
        <v>1</v>
      </c>
      <c r="X20" s="42">
        <f t="shared" si="13"/>
        <v>1</v>
      </c>
      <c r="Y20" s="43">
        <f t="shared" si="14"/>
        <v>1</v>
      </c>
      <c r="Z20" s="45" t="str">
        <f t="shared" si="15"/>
        <v/>
      </c>
      <c r="AA20" s="43">
        <f t="shared" si="16"/>
        <v>1</v>
      </c>
    </row>
    <row r="21" spans="1:27" ht="60" customHeight="1" x14ac:dyDescent="0.65">
      <c r="A21" s="3">
        <v>19</v>
      </c>
      <c r="B21" s="3" t="s">
        <v>64</v>
      </c>
      <c r="C21" s="3" t="s">
        <v>152</v>
      </c>
      <c r="D21" s="3" t="s">
        <v>65</v>
      </c>
      <c r="E21" s="8" t="s">
        <v>120</v>
      </c>
      <c r="F21" s="5" t="s">
        <v>66</v>
      </c>
      <c r="G21" s="6" t="s">
        <v>108</v>
      </c>
      <c r="H21" s="7" t="s">
        <v>109</v>
      </c>
      <c r="I21" s="3"/>
      <c r="K21" s="40" t="str">
        <f t="shared" si="0"/>
        <v>100810383</v>
      </c>
      <c r="L21" s="41" t="str">
        <f t="shared" si="1"/>
        <v>100810383</v>
      </c>
      <c r="M21" s="42">
        <f t="shared" si="2"/>
        <v>1</v>
      </c>
      <c r="N21" s="42">
        <f t="shared" si="3"/>
        <v>1</v>
      </c>
      <c r="O21" s="42">
        <f t="shared" si="4"/>
        <v>1</v>
      </c>
      <c r="P21" s="43">
        <f t="shared" si="5"/>
        <v>1</v>
      </c>
      <c r="Q21" s="44" t="str">
        <f t="shared" si="6"/>
        <v>096​​ 492 41 85</v>
      </c>
      <c r="R21" s="40" t="str">
        <f t="shared" si="7"/>
        <v>0964924185</v>
      </c>
      <c r="S21" s="42" t="e">
        <f t="shared" si="8"/>
        <v>#VALUE!</v>
      </c>
      <c r="T21" s="40" t="str">
        <f t="shared" si="9"/>
        <v>0964924185</v>
      </c>
      <c r="U21" s="41" t="str">
        <f t="shared" si="10"/>
        <v>0964924185</v>
      </c>
      <c r="V21" s="42">
        <f t="shared" si="11"/>
        <v>1</v>
      </c>
      <c r="W21" s="45">
        <f t="shared" si="12"/>
        <v>1</v>
      </c>
      <c r="X21" s="42">
        <f t="shared" si="13"/>
        <v>1</v>
      </c>
      <c r="Y21" s="43">
        <f t="shared" si="14"/>
        <v>1</v>
      </c>
      <c r="Z21" s="45" t="str">
        <f t="shared" si="15"/>
        <v/>
      </c>
      <c r="AA21" s="43">
        <f t="shared" si="16"/>
        <v>1</v>
      </c>
    </row>
    <row r="22" spans="1:27" ht="60" customHeight="1" x14ac:dyDescent="0.65">
      <c r="A22" s="3">
        <v>20</v>
      </c>
      <c r="B22" s="3" t="s">
        <v>67</v>
      </c>
      <c r="C22" s="3" t="s">
        <v>152</v>
      </c>
      <c r="D22" s="3" t="s">
        <v>68</v>
      </c>
      <c r="E22" s="8" t="s">
        <v>120</v>
      </c>
      <c r="F22" s="5" t="s">
        <v>69</v>
      </c>
      <c r="G22" s="6" t="s">
        <v>110</v>
      </c>
      <c r="H22" s="7" t="s">
        <v>111</v>
      </c>
      <c r="I22" s="3"/>
      <c r="K22" s="40" t="str">
        <f t="shared" si="0"/>
        <v>010938878</v>
      </c>
      <c r="L22" s="41" t="str">
        <f t="shared" si="1"/>
        <v>010938878</v>
      </c>
      <c r="M22" s="42">
        <f t="shared" si="2"/>
        <v>1</v>
      </c>
      <c r="N22" s="42">
        <f t="shared" si="3"/>
        <v>1</v>
      </c>
      <c r="O22" s="42">
        <f t="shared" si="4"/>
        <v>1</v>
      </c>
      <c r="P22" s="43">
        <f t="shared" si="5"/>
        <v>1</v>
      </c>
      <c r="Q22" s="44" t="str">
        <f t="shared" si="6"/>
        <v>016 438 557</v>
      </c>
      <c r="R22" s="40" t="str">
        <f t="shared" si="7"/>
        <v>016438557</v>
      </c>
      <c r="S22" s="42" t="e">
        <f t="shared" si="8"/>
        <v>#VALUE!</v>
      </c>
      <c r="T22" s="40" t="str">
        <f t="shared" si="9"/>
        <v>016438557</v>
      </c>
      <c r="U22" s="41" t="str">
        <f t="shared" si="10"/>
        <v>016438557</v>
      </c>
      <c r="V22" s="42">
        <f t="shared" si="11"/>
        <v>1</v>
      </c>
      <c r="W22" s="45">
        <f t="shared" si="12"/>
        <v>1</v>
      </c>
      <c r="X22" s="42">
        <f t="shared" si="13"/>
        <v>1</v>
      </c>
      <c r="Y22" s="43">
        <f t="shared" si="14"/>
        <v>1</v>
      </c>
      <c r="Z22" s="45" t="str">
        <f t="shared" si="15"/>
        <v/>
      </c>
      <c r="AA22" s="43">
        <f t="shared" si="16"/>
        <v>1</v>
      </c>
    </row>
    <row r="23" spans="1:27" ht="6" customHeight="1" x14ac:dyDescent="0.65">
      <c r="A23" s="10"/>
      <c r="B23" s="10"/>
      <c r="C23" s="10"/>
      <c r="D23" s="10"/>
      <c r="E23" s="11"/>
      <c r="F23" s="12"/>
      <c r="G23" s="13"/>
      <c r="H23" s="14"/>
      <c r="I23" s="10"/>
    </row>
    <row r="24" spans="1:27" ht="40.15" customHeight="1" x14ac:dyDescent="0.65">
      <c r="A24" s="70" t="s">
        <v>70</v>
      </c>
      <c r="B24" s="71"/>
      <c r="C24" s="71"/>
      <c r="D24" s="71"/>
      <c r="E24" s="71"/>
      <c r="F24" s="72"/>
      <c r="G24" s="73" t="s">
        <v>71</v>
      </c>
      <c r="H24" s="72"/>
      <c r="I24" s="71"/>
    </row>
    <row r="25" spans="1:27" x14ac:dyDescent="0.65">
      <c r="A25" s="71"/>
      <c r="B25" s="71"/>
      <c r="C25" s="71"/>
      <c r="D25" s="71"/>
      <c r="E25" s="71"/>
      <c r="F25" s="72"/>
      <c r="G25" s="72"/>
      <c r="H25" s="72"/>
      <c r="I25" s="71"/>
    </row>
    <row r="26" spans="1:27" x14ac:dyDescent="0.65">
      <c r="A26" s="71"/>
      <c r="B26" s="71"/>
      <c r="C26" s="71"/>
      <c r="D26" s="71"/>
      <c r="E26" s="71"/>
      <c r="F26" s="72"/>
      <c r="G26" s="72"/>
      <c r="H26" s="72"/>
      <c r="I26" s="71"/>
    </row>
    <row r="27" spans="1:27" x14ac:dyDescent="0.65">
      <c r="A27" s="71"/>
      <c r="B27" s="71"/>
      <c r="C27" s="71"/>
      <c r="D27" s="71"/>
      <c r="E27" s="71"/>
      <c r="F27" s="72"/>
      <c r="G27" s="72"/>
      <c r="H27" s="72"/>
      <c r="I27" s="71"/>
    </row>
    <row r="28" spans="1:27" x14ac:dyDescent="0.65">
      <c r="A28" s="71"/>
      <c r="B28" s="71"/>
      <c r="C28" s="71"/>
      <c r="D28" s="71"/>
      <c r="E28" s="71"/>
      <c r="F28" s="72"/>
      <c r="G28" s="72"/>
      <c r="H28" s="72"/>
      <c r="I28" s="71"/>
    </row>
    <row r="29" spans="1:27" x14ac:dyDescent="0.65">
      <c r="A29" s="71"/>
      <c r="B29" s="71"/>
      <c r="C29" s="71"/>
      <c r="D29" s="71"/>
      <c r="E29" s="71"/>
      <c r="F29" s="72"/>
      <c r="G29" s="72"/>
      <c r="H29" s="72"/>
      <c r="I29" s="71"/>
    </row>
  </sheetData>
  <sheetProtection formatCells="0" formatColumns="0" formatRows="0" insertColumns="0" insertRows="0" insertHyperlinks="0" deleteColumns="0" deleteRows="0" sort="0" autoFilter="0" pivotTables="0"/>
  <autoFilter ref="A2:AA2" xr:uid="{00000000-0009-0000-0000-000001000000}"/>
  <mergeCells count="5">
    <mergeCell ref="A1:I1"/>
    <mergeCell ref="A24:F29"/>
    <mergeCell ref="G24:I29"/>
    <mergeCell ref="J1:AA1"/>
    <mergeCell ref="AR3:BD3"/>
  </mergeCells>
  <printOptions horizontalCentered="1"/>
  <pageMargins left="0.1" right="0.1" top="0.1" bottom="0.1" header="0.1" footer="0.1"/>
  <pageSetup paperSize="9" scale="107" orientation="landscape" r:id="rId1"/>
  <headerFooter>
    <oddFooter xml:space="preserve">&amp;9 &amp;P / &amp;N </oddFooter>
  </headerFooter>
  <rowBreaks count="2" manualBreakCount="2">
    <brk id="6" max="8" man="1"/>
    <brk id="1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tabSelected="1" view="pageBreakPreview" zoomScaleNormal="100" zoomScaleSheetLayoutView="100" workbookViewId="0">
      <selection sqref="A1:J1"/>
    </sheetView>
  </sheetViews>
  <sheetFormatPr defaultColWidth="8.75" defaultRowHeight="23.25" x14ac:dyDescent="0.65"/>
  <cols>
    <col min="1" max="1" width="6.25" style="49" customWidth="1"/>
    <col min="2" max="2" width="6.75" style="49" bestFit="1" customWidth="1"/>
    <col min="3" max="3" width="16" style="49" customWidth="1"/>
    <col min="4" max="4" width="6.125" style="49" customWidth="1"/>
    <col min="5" max="5" width="12" style="49" customWidth="1"/>
    <col min="6" max="6" width="13" style="49" customWidth="1"/>
    <col min="7" max="7" width="26" style="67" customWidth="1"/>
    <col min="8" max="8" width="17" style="67" customWidth="1"/>
    <col min="9" max="9" width="15.25" style="67" customWidth="1"/>
    <col min="10" max="10" width="15" style="49" customWidth="1"/>
    <col min="11" max="11" width="8.75" style="49"/>
    <col min="12" max="12" width="13.75" style="49" bestFit="1" customWidth="1"/>
    <col min="13" max="16384" width="8.75" style="49"/>
  </cols>
  <sheetData>
    <row r="1" spans="1:10" ht="75.599999999999994" customHeight="1" x14ac:dyDescent="0.65">
      <c r="A1" s="78" t="s">
        <v>156</v>
      </c>
      <c r="B1" s="78"/>
      <c r="C1" s="78"/>
      <c r="D1" s="78"/>
      <c r="E1" s="78"/>
      <c r="F1" s="78"/>
      <c r="G1" s="78"/>
      <c r="H1" s="78"/>
      <c r="I1" s="78"/>
      <c r="J1" s="79"/>
    </row>
    <row r="2" spans="1:10" x14ac:dyDescent="0.65">
      <c r="A2" s="80" t="s">
        <v>157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70.150000000000006" customHeight="1" x14ac:dyDescent="0.65">
      <c r="A3" s="50" t="s">
        <v>158</v>
      </c>
      <c r="B3" s="50" t="s">
        <v>159</v>
      </c>
      <c r="C3" s="50" t="s">
        <v>2</v>
      </c>
      <c r="D3" s="50" t="s">
        <v>3</v>
      </c>
      <c r="E3" s="50" t="s">
        <v>4</v>
      </c>
      <c r="F3" s="50" t="s">
        <v>5</v>
      </c>
      <c r="G3" s="51" t="s">
        <v>6</v>
      </c>
      <c r="H3" s="52" t="s">
        <v>7</v>
      </c>
      <c r="I3" s="53" t="s">
        <v>8</v>
      </c>
      <c r="J3" s="50" t="s">
        <v>9</v>
      </c>
    </row>
    <row r="4" spans="1:10" ht="60" customHeight="1" x14ac:dyDescent="0.65">
      <c r="A4" s="54">
        <v>1</v>
      </c>
      <c r="B4" s="54">
        <v>1</v>
      </c>
      <c r="C4" s="54" t="s">
        <v>10</v>
      </c>
      <c r="D4" s="54" t="s">
        <v>155</v>
      </c>
      <c r="E4" s="55">
        <v>29985</v>
      </c>
      <c r="F4" s="56" t="s">
        <v>112</v>
      </c>
      <c r="G4" s="57" t="s">
        <v>12</v>
      </c>
      <c r="H4" s="58" t="s">
        <v>72</v>
      </c>
      <c r="I4" s="58" t="s">
        <v>161</v>
      </c>
      <c r="J4" s="59"/>
    </row>
    <row r="5" spans="1:10" ht="60" customHeight="1" x14ac:dyDescent="0.65">
      <c r="A5" s="54">
        <v>2</v>
      </c>
      <c r="B5" s="54">
        <v>2</v>
      </c>
      <c r="C5" s="54" t="s">
        <v>13</v>
      </c>
      <c r="D5" s="54" t="s">
        <v>155</v>
      </c>
      <c r="E5" s="54" t="s">
        <v>14</v>
      </c>
      <c r="F5" s="56" t="s">
        <v>113</v>
      </c>
      <c r="G5" s="57" t="s">
        <v>15</v>
      </c>
      <c r="H5" s="58" t="s">
        <v>74</v>
      </c>
      <c r="I5" s="58" t="s">
        <v>162</v>
      </c>
      <c r="J5" s="59"/>
    </row>
    <row r="6" spans="1:10" ht="60" customHeight="1" x14ac:dyDescent="0.65">
      <c r="A6" s="54">
        <v>3</v>
      </c>
      <c r="B6" s="54">
        <v>3</v>
      </c>
      <c r="C6" s="54" t="s">
        <v>16</v>
      </c>
      <c r="D6" s="54" t="s">
        <v>152</v>
      </c>
      <c r="E6" s="54" t="s">
        <v>18</v>
      </c>
      <c r="F6" s="56" t="s">
        <v>114</v>
      </c>
      <c r="G6" s="57" t="s">
        <v>19</v>
      </c>
      <c r="H6" s="58" t="s">
        <v>76</v>
      </c>
      <c r="I6" s="58" t="s">
        <v>163</v>
      </c>
      <c r="J6" s="59"/>
    </row>
    <row r="7" spans="1:10" ht="60" customHeight="1" x14ac:dyDescent="0.65">
      <c r="A7" s="54">
        <v>4</v>
      </c>
      <c r="B7" s="54">
        <v>4</v>
      </c>
      <c r="C7" s="54" t="s">
        <v>20</v>
      </c>
      <c r="D7" s="54" t="s">
        <v>152</v>
      </c>
      <c r="E7" s="54" t="s">
        <v>21</v>
      </c>
      <c r="F7" s="56" t="s">
        <v>115</v>
      </c>
      <c r="G7" s="57" t="s">
        <v>22</v>
      </c>
      <c r="H7" s="58" t="s">
        <v>78</v>
      </c>
      <c r="I7" s="58" t="s">
        <v>164</v>
      </c>
      <c r="J7" s="59"/>
    </row>
    <row r="8" spans="1:10" ht="60" customHeight="1" x14ac:dyDescent="0.65">
      <c r="A8" s="54">
        <v>5</v>
      </c>
      <c r="B8" s="54">
        <v>5</v>
      </c>
      <c r="C8" s="54" t="s">
        <v>23</v>
      </c>
      <c r="D8" s="54" t="s">
        <v>152</v>
      </c>
      <c r="E8" s="54" t="s">
        <v>24</v>
      </c>
      <c r="F8" s="56" t="s">
        <v>116</v>
      </c>
      <c r="G8" s="57" t="s">
        <v>25</v>
      </c>
      <c r="H8" s="58" t="s">
        <v>80</v>
      </c>
      <c r="I8" s="58" t="s">
        <v>165</v>
      </c>
      <c r="J8" s="59"/>
    </row>
    <row r="9" spans="1:10" ht="60" customHeight="1" x14ac:dyDescent="0.65">
      <c r="A9" s="54">
        <v>6</v>
      </c>
      <c r="B9" s="54">
        <v>6</v>
      </c>
      <c r="C9" s="54" t="s">
        <v>26</v>
      </c>
      <c r="D9" s="54" t="s">
        <v>155</v>
      </c>
      <c r="E9" s="54" t="s">
        <v>27</v>
      </c>
      <c r="F9" s="56" t="s">
        <v>117</v>
      </c>
      <c r="G9" s="57" t="s">
        <v>28</v>
      </c>
      <c r="H9" s="58" t="s">
        <v>82</v>
      </c>
      <c r="I9" s="58" t="s">
        <v>166</v>
      </c>
      <c r="J9" s="59"/>
    </row>
    <row r="10" spans="1:10" ht="60" customHeight="1" x14ac:dyDescent="0.65">
      <c r="A10" s="54">
        <v>7</v>
      </c>
      <c r="B10" s="54">
        <v>7</v>
      </c>
      <c r="C10" s="54" t="s">
        <v>29</v>
      </c>
      <c r="D10" s="54" t="s">
        <v>155</v>
      </c>
      <c r="E10" s="54" t="s">
        <v>30</v>
      </c>
      <c r="F10" s="56" t="s">
        <v>118</v>
      </c>
      <c r="G10" s="57" t="s">
        <v>31</v>
      </c>
      <c r="H10" s="58" t="s">
        <v>84</v>
      </c>
      <c r="I10" s="58" t="s">
        <v>167</v>
      </c>
      <c r="J10" s="59"/>
    </row>
    <row r="11" spans="1:10" ht="60" customHeight="1" x14ac:dyDescent="0.65">
      <c r="A11" s="54">
        <v>8</v>
      </c>
      <c r="B11" s="54">
        <v>8</v>
      </c>
      <c r="C11" s="54" t="s">
        <v>32</v>
      </c>
      <c r="D11" s="54" t="s">
        <v>155</v>
      </c>
      <c r="E11" s="54" t="s">
        <v>33</v>
      </c>
      <c r="F11" s="56" t="s">
        <v>118</v>
      </c>
      <c r="G11" s="57">
        <v>19</v>
      </c>
      <c r="H11" s="58" t="s">
        <v>86</v>
      </c>
      <c r="I11" s="58" t="s">
        <v>168</v>
      </c>
      <c r="J11" s="59"/>
    </row>
    <row r="12" spans="1:10" ht="60" customHeight="1" x14ac:dyDescent="0.65">
      <c r="A12" s="54">
        <v>9</v>
      </c>
      <c r="B12" s="54">
        <v>9</v>
      </c>
      <c r="C12" s="54" t="s">
        <v>34</v>
      </c>
      <c r="D12" s="54" t="s">
        <v>155</v>
      </c>
      <c r="E12" s="54" t="s">
        <v>35</v>
      </c>
      <c r="F12" s="56" t="s">
        <v>118</v>
      </c>
      <c r="G12" s="57" t="s">
        <v>36</v>
      </c>
      <c r="H12" s="58" t="s">
        <v>88</v>
      </c>
      <c r="I12" s="58" t="s">
        <v>169</v>
      </c>
      <c r="J12" s="59"/>
    </row>
    <row r="13" spans="1:10" ht="60" customHeight="1" x14ac:dyDescent="0.65">
      <c r="A13" s="54">
        <v>10</v>
      </c>
      <c r="B13" s="54">
        <v>10</v>
      </c>
      <c r="C13" s="54" t="s">
        <v>37</v>
      </c>
      <c r="D13" s="54" t="s">
        <v>155</v>
      </c>
      <c r="E13" s="54" t="s">
        <v>38</v>
      </c>
      <c r="F13" s="56" t="s">
        <v>116</v>
      </c>
      <c r="G13" s="57" t="s">
        <v>39</v>
      </c>
      <c r="H13" s="58" t="s">
        <v>160</v>
      </c>
      <c r="I13" s="58" t="s">
        <v>170</v>
      </c>
      <c r="J13" s="59"/>
    </row>
    <row r="14" spans="1:10" ht="60" customHeight="1" x14ac:dyDescent="0.65">
      <c r="A14" s="54">
        <v>11</v>
      </c>
      <c r="B14" s="54">
        <v>11</v>
      </c>
      <c r="C14" s="54" t="s">
        <v>40</v>
      </c>
      <c r="D14" s="54" t="s">
        <v>155</v>
      </c>
      <c r="E14" s="54" t="s">
        <v>41</v>
      </c>
      <c r="F14" s="60" t="s">
        <v>119</v>
      </c>
      <c r="G14" s="57" t="s">
        <v>42</v>
      </c>
      <c r="H14" s="58" t="s">
        <v>92</v>
      </c>
      <c r="I14" s="58" t="s">
        <v>171</v>
      </c>
      <c r="J14" s="59"/>
    </row>
    <row r="15" spans="1:10" ht="60" customHeight="1" x14ac:dyDescent="0.65">
      <c r="A15" s="54">
        <v>12</v>
      </c>
      <c r="B15" s="54">
        <v>12</v>
      </c>
      <c r="C15" s="54" t="s">
        <v>43</v>
      </c>
      <c r="D15" s="54" t="s">
        <v>155</v>
      </c>
      <c r="E15" s="54" t="s">
        <v>44</v>
      </c>
      <c r="F15" s="56" t="s">
        <v>118</v>
      </c>
      <c r="G15" s="57" t="s">
        <v>45</v>
      </c>
      <c r="H15" s="58" t="s">
        <v>94</v>
      </c>
      <c r="I15" s="58" t="s">
        <v>172</v>
      </c>
      <c r="J15" s="59"/>
    </row>
    <row r="16" spans="1:10" ht="60" customHeight="1" x14ac:dyDescent="0.65">
      <c r="A16" s="54">
        <v>13</v>
      </c>
      <c r="B16" s="54">
        <v>13</v>
      </c>
      <c r="C16" s="54" t="s">
        <v>46</v>
      </c>
      <c r="D16" s="54" t="s">
        <v>155</v>
      </c>
      <c r="E16" s="54" t="s">
        <v>47</v>
      </c>
      <c r="F16" s="56" t="s">
        <v>118</v>
      </c>
      <c r="G16" s="57" t="s">
        <v>48</v>
      </c>
      <c r="H16" s="58" t="s">
        <v>96</v>
      </c>
      <c r="I16" s="58" t="s">
        <v>173</v>
      </c>
      <c r="J16" s="59"/>
    </row>
    <row r="17" spans="1:10" ht="60" customHeight="1" x14ac:dyDescent="0.65">
      <c r="A17" s="54">
        <v>14</v>
      </c>
      <c r="B17" s="54">
        <v>14</v>
      </c>
      <c r="C17" s="54" t="s">
        <v>49</v>
      </c>
      <c r="D17" s="54" t="s">
        <v>155</v>
      </c>
      <c r="E17" s="54" t="s">
        <v>50</v>
      </c>
      <c r="F17" s="56" t="s">
        <v>112</v>
      </c>
      <c r="G17" s="57" t="s">
        <v>51</v>
      </c>
      <c r="H17" s="58" t="s">
        <v>98</v>
      </c>
      <c r="I17" s="58" t="s">
        <v>174</v>
      </c>
      <c r="J17" s="59"/>
    </row>
    <row r="18" spans="1:10" ht="60" customHeight="1" x14ac:dyDescent="0.65">
      <c r="A18" s="54">
        <v>15</v>
      </c>
      <c r="B18" s="54">
        <v>15</v>
      </c>
      <c r="C18" s="54" t="s">
        <v>52</v>
      </c>
      <c r="D18" s="54" t="s">
        <v>152</v>
      </c>
      <c r="E18" s="54" t="s">
        <v>53</v>
      </c>
      <c r="F18" s="56" t="s">
        <v>120</v>
      </c>
      <c r="G18" s="57" t="s">
        <v>54</v>
      </c>
      <c r="H18" s="58" t="s">
        <v>100</v>
      </c>
      <c r="I18" s="58" t="s">
        <v>175</v>
      </c>
      <c r="J18" s="59"/>
    </row>
    <row r="19" spans="1:10" ht="60" customHeight="1" x14ac:dyDescent="0.65">
      <c r="A19" s="54">
        <v>16</v>
      </c>
      <c r="B19" s="54">
        <v>16</v>
      </c>
      <c r="C19" s="54" t="s">
        <v>55</v>
      </c>
      <c r="D19" s="54" t="s">
        <v>152</v>
      </c>
      <c r="E19" s="54" t="s">
        <v>56</v>
      </c>
      <c r="F19" s="56" t="s">
        <v>120</v>
      </c>
      <c r="G19" s="57" t="s">
        <v>57</v>
      </c>
      <c r="H19" s="58" t="s">
        <v>102</v>
      </c>
      <c r="I19" s="58" t="s">
        <v>176</v>
      </c>
      <c r="J19" s="59"/>
    </row>
    <row r="20" spans="1:10" ht="60" customHeight="1" x14ac:dyDescent="0.65">
      <c r="A20" s="54">
        <v>17</v>
      </c>
      <c r="B20" s="54">
        <v>17</v>
      </c>
      <c r="C20" s="54" t="s">
        <v>58</v>
      </c>
      <c r="D20" s="54" t="s">
        <v>152</v>
      </c>
      <c r="E20" s="54" t="s">
        <v>59</v>
      </c>
      <c r="F20" s="56" t="s">
        <v>120</v>
      </c>
      <c r="G20" s="57" t="s">
        <v>60</v>
      </c>
      <c r="H20" s="58" t="s">
        <v>104</v>
      </c>
      <c r="I20" s="58" t="s">
        <v>177</v>
      </c>
      <c r="J20" s="59"/>
    </row>
    <row r="21" spans="1:10" ht="60" customHeight="1" x14ac:dyDescent="0.65">
      <c r="A21" s="54">
        <v>18</v>
      </c>
      <c r="B21" s="54">
        <v>18</v>
      </c>
      <c r="C21" s="54" t="s">
        <v>61</v>
      </c>
      <c r="D21" s="54" t="s">
        <v>152</v>
      </c>
      <c r="E21" s="54" t="s">
        <v>62</v>
      </c>
      <c r="F21" s="56" t="s">
        <v>120</v>
      </c>
      <c r="G21" s="57" t="s">
        <v>63</v>
      </c>
      <c r="H21" s="58" t="s">
        <v>106</v>
      </c>
      <c r="I21" s="58" t="s">
        <v>178</v>
      </c>
      <c r="J21" s="59"/>
    </row>
    <row r="22" spans="1:10" ht="60" customHeight="1" x14ac:dyDescent="0.65">
      <c r="A22" s="54">
        <v>19</v>
      </c>
      <c r="B22" s="54">
        <v>19</v>
      </c>
      <c r="C22" s="54" t="s">
        <v>64</v>
      </c>
      <c r="D22" s="54" t="s">
        <v>152</v>
      </c>
      <c r="E22" s="54" t="s">
        <v>65</v>
      </c>
      <c r="F22" s="56" t="s">
        <v>120</v>
      </c>
      <c r="G22" s="57" t="s">
        <v>66</v>
      </c>
      <c r="H22" s="58" t="s">
        <v>108</v>
      </c>
      <c r="I22" s="58" t="s">
        <v>179</v>
      </c>
      <c r="J22" s="59"/>
    </row>
    <row r="23" spans="1:10" ht="60" customHeight="1" x14ac:dyDescent="0.65">
      <c r="A23" s="54">
        <v>20</v>
      </c>
      <c r="B23" s="54">
        <v>20</v>
      </c>
      <c r="C23" s="54" t="s">
        <v>67</v>
      </c>
      <c r="D23" s="54" t="s">
        <v>152</v>
      </c>
      <c r="E23" s="54" t="s">
        <v>68</v>
      </c>
      <c r="F23" s="56" t="s">
        <v>120</v>
      </c>
      <c r="G23" s="57" t="s">
        <v>69</v>
      </c>
      <c r="H23" s="58" t="s">
        <v>110</v>
      </c>
      <c r="I23" s="58" t="s">
        <v>180</v>
      </c>
      <c r="J23" s="59"/>
    </row>
    <row r="24" spans="1:10" ht="24.6" customHeight="1" x14ac:dyDescent="0.65">
      <c r="B24" s="61"/>
      <c r="C24" s="61"/>
      <c r="D24" s="61"/>
      <c r="E24" s="61"/>
      <c r="F24" s="62"/>
      <c r="G24" s="63"/>
      <c r="H24" s="64"/>
      <c r="I24" s="65"/>
      <c r="J24" s="61"/>
    </row>
    <row r="25" spans="1:10" ht="27.95" customHeight="1" x14ac:dyDescent="0.65">
      <c r="A25" s="66" t="s">
        <v>181</v>
      </c>
      <c r="G25" s="49"/>
    </row>
    <row r="26" spans="1:10" x14ac:dyDescent="0.65">
      <c r="G26" s="49"/>
    </row>
    <row r="27" spans="1:10" x14ac:dyDescent="0.65">
      <c r="G27" s="49"/>
    </row>
    <row r="28" spans="1:10" x14ac:dyDescent="0.65">
      <c r="G28" s="49"/>
    </row>
    <row r="29" spans="1:10" x14ac:dyDescent="0.65">
      <c r="G29" s="49"/>
    </row>
    <row r="30" spans="1:10" x14ac:dyDescent="0.65">
      <c r="G30" s="49"/>
    </row>
  </sheetData>
  <sheetProtection algorithmName="SHA-512" hashValue="GFEKApurjj+9Q6haSYnbXGkZ14caa6UzCZiDW/qkaapmQkE/7IQfkFAhq+fB3/VV8qSEsm6Zk8vqJKEZbaj4tA==" saltValue="PkrOeiEnUAegjjL1SjsDXA==" spinCount="100000" sheet="1"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scale="9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2020-04-28T04:09:38Z</cp:lastPrinted>
  <dcterms:created xsi:type="dcterms:W3CDTF">2020-04-27T02:52:27Z</dcterms:created>
  <dcterms:modified xsi:type="dcterms:W3CDTF">2020-04-28T04:11:07Z</dcterms:modified>
</cp:coreProperties>
</file>