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0-06-02\G.GARDEN CITY HOTEL\"/>
    </mc:Choice>
  </mc:AlternateContent>
  <xr:revisionPtr revIDLastSave="0" documentId="13_ncr:1_{FF3B9354-8B99-4396-B98C-702219A7CD5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upload" sheetId="7" r:id="rId1"/>
    <sheet name="1SuspensionList" sheetId="3" state="hidden" r:id="rId2"/>
    <sheet name="2upload" sheetId="4" state="hidden" r:id="rId3"/>
    <sheet name="3របាយការណ៍clean" sheetId="5" state="hidden" r:id="rId4"/>
  </sheets>
  <definedNames>
    <definedName name="_xlnm._FilterDatabase" localSheetId="1" hidden="1">'1SuspensionList'!$A$2:$I$3</definedName>
    <definedName name="_xlnm._FilterDatabase" localSheetId="2" hidden="1">'2upload'!$A$3:$J$3</definedName>
    <definedName name="_xlnm._FilterDatabase" localSheetId="0" hidden="1">upload!$B$3:$J$31</definedName>
    <definedName name="_xlnm.Print_Area" localSheetId="2">'2upload'!$A$1:$J$22</definedName>
    <definedName name="_xlnm.Print_Area" localSheetId="0">upload!$A$1:$J$35</definedName>
    <definedName name="_xlnm.Print_Titles" localSheetId="2">'2upload'!$3:$3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5" l="1"/>
  <c r="V29" i="5"/>
  <c r="U29" i="5"/>
  <c r="J29" i="5"/>
  <c r="V28" i="5"/>
  <c r="U28" i="5"/>
  <c r="J28" i="5"/>
  <c r="V27" i="5"/>
  <c r="U27" i="5"/>
  <c r="J27" i="5"/>
  <c r="V26" i="5"/>
  <c r="U26" i="5"/>
  <c r="J26" i="5"/>
  <c r="V25" i="5"/>
  <c r="U25" i="5"/>
  <c r="J25" i="5"/>
  <c r="V24" i="5"/>
  <c r="U24" i="5"/>
  <c r="J24" i="5"/>
  <c r="V23" i="5"/>
  <c r="U23" i="5"/>
  <c r="J23" i="5"/>
  <c r="V22" i="5"/>
  <c r="U22" i="5"/>
  <c r="J22" i="5"/>
  <c r="V21" i="5"/>
  <c r="U21" i="5"/>
  <c r="J21" i="5"/>
  <c r="V20" i="5"/>
  <c r="U20" i="5"/>
  <c r="J20" i="5"/>
  <c r="V19" i="5"/>
  <c r="U19" i="5"/>
  <c r="J19" i="5"/>
  <c r="V18" i="5"/>
  <c r="U18" i="5"/>
  <c r="J18" i="5"/>
  <c r="V17" i="5"/>
  <c r="U17" i="5"/>
  <c r="J17" i="5"/>
  <c r="V16" i="5"/>
  <c r="U16" i="5"/>
  <c r="J16" i="5"/>
  <c r="V15" i="5"/>
  <c r="U15" i="5"/>
  <c r="J15" i="5"/>
  <c r="V14" i="5"/>
  <c r="U14" i="5"/>
  <c r="J14" i="5"/>
  <c r="V13" i="5"/>
  <c r="U13" i="5"/>
  <c r="J13" i="5"/>
  <c r="V12" i="5"/>
  <c r="U12" i="5"/>
  <c r="J12" i="5"/>
  <c r="V11" i="5"/>
  <c r="U11" i="5"/>
  <c r="J11" i="5"/>
  <c r="V10" i="5"/>
  <c r="U10" i="5"/>
  <c r="J10" i="5"/>
  <c r="J5" i="5"/>
  <c r="J4" i="5"/>
  <c r="J3" i="5"/>
  <c r="J2" i="5"/>
  <c r="R3" i="3"/>
  <c r="S3" i="3" s="1"/>
  <c r="T3" i="3" s="1"/>
  <c r="U3" i="3" s="1"/>
  <c r="V3" i="3" s="1"/>
  <c r="L3" i="3"/>
  <c r="M3" i="3" s="1"/>
  <c r="K3" i="3"/>
  <c r="AA3" i="3" s="1"/>
  <c r="AX2" i="3"/>
  <c r="AW2" i="3"/>
  <c r="AS2" i="3"/>
  <c r="AR2" i="3"/>
  <c r="P3" i="3" l="1"/>
  <c r="N3" i="3"/>
  <c r="Q3" i="3" s="1"/>
  <c r="O3" i="3"/>
  <c r="Y3" i="3"/>
  <c r="X3" i="3"/>
  <c r="Z3" i="3"/>
  <c r="W3" i="3"/>
  <c r="AV2" i="3"/>
  <c r="AU2" i="3"/>
  <c r="AT2" i="3"/>
  <c r="AZ2" i="3" l="1"/>
  <c r="AY2" i="3"/>
  <c r="BA2" i="3" l="1"/>
  <c r="BB2" i="3" s="1"/>
</calcChain>
</file>

<file path=xl/sharedStrings.xml><?xml version="1.0" encoding="utf-8"?>
<sst xmlns="http://schemas.openxmlformats.org/spreadsheetml/2006/main" count="329" uniqueCount="229">
  <si>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</si>
  <si>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</si>
  <si>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</si>
  <si>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</si>
  <si>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</si>
  <si>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</si>
  <si>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មាឃ  សុផា</t>
  </si>
  <si>
    <t>1972-12-30</t>
  </si>
  <si>
    <t>17202181263221ច</t>
  </si>
  <si>
    <t>សយ  ប៊ុនរតនៈ</t>
  </si>
  <si>
    <t>1994-04-03</t>
  </si>
  <si>
    <t>19410181723278ផ</t>
  </si>
  <si>
    <t>សៅ វណ្ណថេន</t>
  </si>
  <si>
    <t>1974-05-04</t>
  </si>
  <si>
    <t>17402181263233ដ</t>
  </si>
  <si>
    <t>ប៉ុក  សុទ្ធា</t>
  </si>
  <si>
    <t>1982-04-10</t>
  </si>
  <si>
    <t>18210170922401ច</t>
  </si>
  <si>
    <t>ទៀប  ណារីយ៉ា</t>
  </si>
  <si>
    <t>1989-12-07</t>
  </si>
  <si>
    <t>28902181263084ផ</t>
  </si>
  <si>
    <t>ឡេង  សេង</t>
  </si>
  <si>
    <t>1974-10-15</t>
  </si>
  <si>
    <t>17406192078343ព</t>
  </si>
  <si>
    <t>តោ  ចន្ថា</t>
  </si>
  <si>
    <t>1986-01-01</t>
  </si>
  <si>
    <t>18602181262793ភ</t>
  </si>
  <si>
    <t>ភាង  ផាន់នី</t>
  </si>
  <si>
    <t>1998-09-08</t>
  </si>
  <si>
    <t>19809181653218ស</t>
  </si>
  <si>
    <t>សុខ  ចាន់រស្មី</t>
  </si>
  <si>
    <t>1988-10-01</t>
  </si>
  <si>
    <t>28802181287455វ</t>
  </si>
  <si>
    <t>សុភាព  វណ្ណពិសិដ្ឋ</t>
  </si>
  <si>
    <t>1995-03-02</t>
  </si>
  <si>
    <t>19502181263036ណ</t>
  </si>
  <si>
    <t>លៀប បូលែន</t>
  </si>
  <si>
    <t>1993-02-04</t>
  </si>
  <si>
    <t>29312171029779ល</t>
  </si>
  <si>
    <t>មូល  ចិន្តា</t>
  </si>
  <si>
    <t>1983-10-15</t>
  </si>
  <si>
    <t>18311181870382ន</t>
  </si>
  <si>
    <t>ឡោ  គឹមអេង</t>
  </si>
  <si>
    <t>1983-03-17</t>
  </si>
  <si>
    <t>28302181262940ត</t>
  </si>
  <si>
    <t>ស៊ុន សារុន</t>
  </si>
  <si>
    <t>1998-11-19</t>
  </si>
  <si>
    <t>19802181263262ធ</t>
  </si>
  <si>
    <t>សុខ  រស្មី</t>
  </si>
  <si>
    <t>1991-01-04</t>
  </si>
  <si>
    <t>19110170922262ដ</t>
  </si>
  <si>
    <t>NGARMCHEE SURAVIT</t>
  </si>
  <si>
    <t>1962-03-01</t>
  </si>
  <si>
    <t>16201191958100ឋ</t>
  </si>
  <si>
    <t>ឯម  ស្រស់</t>
  </si>
  <si>
    <t>1987-10-10</t>
  </si>
  <si>
    <t>18702181262798ស</t>
  </si>
  <si>
    <t>មាឃ សុភា</t>
  </si>
  <si>
    <t>1976-01-07</t>
  </si>
  <si>
    <t>17602181262782ប</t>
  </si>
  <si>
    <t>សូ  ផារី</t>
  </si>
  <si>
    <t>1975-05-07</t>
  </si>
  <si>
    <t>17507192126061ត</t>
  </si>
  <si>
    <t>ជា  ស្រីនិច</t>
  </si>
  <si>
    <t>1996-04-16</t>
  </si>
  <si>
    <t>29602181262898ឡ</t>
  </si>
  <si>
    <t>ឡេង វិច្ឆិកា</t>
  </si>
  <si>
    <t>1994-05-02</t>
  </si>
  <si>
    <t>29402181263266ន</t>
  </si>
  <si>
    <t>សេង  វ៉េត</t>
  </si>
  <si>
    <t>1971-12-10</t>
  </si>
  <si>
    <t>17102181263132ច</t>
  </si>
  <si>
    <t>ហង់  សង្ហា</t>
  </si>
  <si>
    <t>1994-04-01</t>
  </si>
  <si>
    <t>19401202285735ថ</t>
  </si>
  <si>
    <t>សេង ជីវន្ត័</t>
  </si>
  <si>
    <t>1994-04-21</t>
  </si>
  <si>
    <t>19402181262968រ</t>
  </si>
  <si>
    <t>សន វិឆ័យ</t>
  </si>
  <si>
    <t>1991-07-16</t>
  </si>
  <si>
    <t>19102181263251ញ</t>
  </si>
  <si>
    <t>ណេង សុវណ្ណារាជ</t>
  </si>
  <si>
    <t>1993-08-15</t>
  </si>
  <si>
    <t>0</t>
  </si>
  <si>
    <t>សុខ វណ្ណា</t>
  </si>
  <si>
    <t>1983-06-06</t>
  </si>
  <si>
    <t>18303181311916ឍ</t>
  </si>
  <si>
    <t>010922209</t>
  </si>
  <si>
    <t>18410170927207ថ</t>
  </si>
  <si>
    <t>អ្នក ស៊ីអាន</t>
  </si>
  <si>
    <t>1984-02-15</t>
  </si>
  <si>
    <t>011175840</t>
  </si>
  <si>
    <t>020273337</t>
  </si>
  <si>
    <t>100918660</t>
  </si>
  <si>
    <t>061642002</t>
  </si>
  <si>
    <t>010987012</t>
  </si>
  <si>
    <t>130135302</t>
  </si>
  <si>
    <t>010875276</t>
  </si>
  <si>
    <t>010887716</t>
  </si>
  <si>
    <t>021113849</t>
  </si>
  <si>
    <t>030471079</t>
  </si>
  <si>
    <t>051545125</t>
  </si>
  <si>
    <t>061823957</t>
  </si>
  <si>
    <t>AB348658</t>
  </si>
  <si>
    <t>030599268</t>
  </si>
  <si>
    <t>010790067</t>
  </si>
  <si>
    <t>011124673</t>
  </si>
  <si>
    <t>010945210</t>
  </si>
  <si>
    <t>030784909</t>
  </si>
  <si>
    <t>067 981 333</t>
  </si>
  <si>
    <t>090780161</t>
  </si>
  <si>
    <t>101085554</t>
  </si>
  <si>
    <t>011129339</t>
  </si>
  <si>
    <t>Updated as 1st May 2020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</si>
  <si>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</si>
  <si>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</si>
  <si>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</si>
  <si>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</si>
  <si>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</si>
  <si>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</si>
  <si>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</si>
  <si>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</si>
  <si>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</si>
  <si>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</si>
  <si>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</si>
  <si>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</si>
  <si>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</si>
  <si>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</si>
  <si>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</si>
  <si>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</si>
  <si>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</si>
  <si>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លេខសមាជិក ប.ស.ស/ លេខរៀងក្នុងបញ្ជីកម្មករនិយោជិតដែលបានធ្វើបច្ចុប្បន្នភាពមកក្រសួង</t>
  </si>
  <si>
    <t>លេខអត្តសញ្ញាណប័ណ្ណសញ្ជាតិខ្មែរ</t>
  </si>
  <si>
    <t>ស្នាមមេដៃបញ្ជាក់របស់កម្មករនិយោជិត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</si>
  <si>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</si>
  <si>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</si>
  <si>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</si>
  <si>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</si>
  <si>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</si>
  <si>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</si>
  <si>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</si>
  <si>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</si>
  <si>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</si>
  <si>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</si>
  <si>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</si>
  <si>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</si>
  <si>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</si>
  <si>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</si>
  <si>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យិន ទូច</t>
  </si>
  <si>
    <t>៨ មករា ១៩៧៩</t>
  </si>
  <si>
    <t>ផ្នែកផលិតកម្មប៉ាក់</t>
  </si>
  <si>
    <t>17908160216919ល</t>
  </si>
  <si>
    <t>12345679(1)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</si>
  <si>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</si>
  <si>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 ខមមិនអេរៀ (ខេមបូឌា)  (ខមមិនអេរៀ (ខេមបូឌា) )  សកម្មភាពអាជីវកម្ម  សណ្ឋាគារ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 ភូមិ វត្តបូព៌ ឃុំ/សង្កាត់ សាលាកំរើក ក្រុង/ស្រុក/ខណ្ឌ ក្រុងសៀមរាប រាជធានី/ខេត្ត សៀមរាប </t>
    </r>
  </si>
  <si>
    <t>រយៈពេលព្យួរកិច្ចសន្យាការងារ ១៥ថ្ងៃ ចាប់ពីថ្ងៃទី០១ ខែ០៥ ឆ្នាំ២០២០ ដល់ថ្ងៃទី១៥ ខែ០៥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</si>
  <si>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</si>
  <si>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</si>
  <si>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</si>
  <si>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</si>
  <si>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</si>
  <si>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</si>
  <si>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</si>
  <si>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>ពៅ ប៉ូលី</t>
  </si>
  <si>
    <t>ប្រុស</t>
  </si>
  <si>
    <t>05.07.1998</t>
  </si>
  <si>
    <t>បានបញ្ចប់ត្រឹមលេខរៀងថ្មីទី ... ឈ្មោះ ... (ស្រីចំនួន …. នាក់) ក្នុងនោះ
- ទទួលបានប្រាក់ឧបត្ថម្ភចំនួន   ...... នាក់ (ស្រី  ........ នាក់)
- មិនទទួលបានប្រាក់ឧបត្ថម្ភចំនួន   ...... នាក់ (ស្រី  ........ នាក់)</t>
  </si>
  <si>
    <t>ឈ្មោះប្រធានក្រុម</t>
  </si>
  <si>
    <t>ឈ្មោះអ្នកផ្ទៀតផ្ទាត់</t>
  </si>
  <si>
    <t>ថ្ងៃត្រួតពិនិត្យ</t>
  </si>
  <si>
    <t>FileID</t>
  </si>
  <si>
    <t>លេខកូដសហ.គក្នុង System</t>
  </si>
  <si>
    <t>ឈ្មោះសហគ្រាសគ្រឹះស្ថាន</t>
  </si>
  <si>
    <t>ចាប់ផ្តើមព្យួរ</t>
  </si>
  <si>
    <t>បញ្ចប់ការព្យួរ</t>
  </si>
  <si>
    <t>រយៈពេលព្យួរ (ថ្ងៃ)</t>
  </si>
  <si>
    <t>មានបញ្ហាឬគ្មានលេខទូរស័ព្ទ</t>
  </si>
  <si>
    <t>ចំនួនដងលេខកូដសហ.គ</t>
  </si>
  <si>
    <t>ចំនួនដងឈ្មោះសហ.គ</t>
  </si>
  <si>
    <t>ថ្ងៃធ្វើ</t>
  </si>
  <si>
    <t>ណារិទ្ធ</t>
  </si>
  <si>
    <t>ប៉ែន ប៊ុនឆាយ</t>
  </si>
  <si>
    <t>S2922_S1</t>
  </si>
  <si>
    <t xml:space="preserve"> ហ្គោលហ្វេម ស្តារ អេនធើប្រាយ (ខេមបូឌា) លីមីធីត</t>
  </si>
  <si>
    <t>S3053_S1</t>
  </si>
  <si>
    <t>ខាយ &amp; ខាយវើលដ៏ ខូអិលធីឌី.</t>
  </si>
  <si>
    <t>S1604_S1</t>
  </si>
  <si>
    <t>ថុង ឆាវ អេនធើប្រាយ(ខេមបូឌា)អិលធិឌី</t>
  </si>
  <si>
    <t xml:space="preserve"> S2922_S1</t>
  </si>
  <si>
    <t xml:space="preserve"> ហ្គោលហ្វេម ស្តារ អេនធើប្រាយ</t>
  </si>
  <si>
    <t>010712125</t>
  </si>
  <si>
    <t>010265452</t>
  </si>
  <si>
    <t>010624355</t>
  </si>
  <si>
    <t>030261326</t>
  </si>
  <si>
    <t>020142946</t>
  </si>
  <si>
    <t>010558045</t>
  </si>
  <si>
    <t>067766333</t>
  </si>
  <si>
    <t>067976333</t>
  </si>
  <si>
    <t>015609783</t>
  </si>
  <si>
    <t>093646413</t>
  </si>
  <si>
    <t>069756616</t>
  </si>
  <si>
    <t>0966188897</t>
  </si>
  <si>
    <t>0962627270</t>
  </si>
  <si>
    <t>0713804544</t>
  </si>
  <si>
    <t>067984333</t>
  </si>
  <si>
    <t>067961333</t>
  </si>
  <si>
    <t>078858786</t>
  </si>
  <si>
    <t>010353206</t>
  </si>
  <si>
    <t>0883192980</t>
  </si>
  <si>
    <t>010952583</t>
  </si>
  <si>
    <t>012247345</t>
  </si>
  <si>
    <t>070914719</t>
  </si>
  <si>
    <t>098697752</t>
  </si>
  <si>
    <t>010878837</t>
  </si>
  <si>
    <t>0962314649</t>
  </si>
  <si>
    <t>093319756</t>
  </si>
  <si>
    <t>011353161</t>
  </si>
  <si>
    <t>012789472</t>
  </si>
  <si>
    <t>098459777</t>
  </si>
  <si>
    <t>067985333</t>
  </si>
  <si>
    <t>0977206333</t>
  </si>
  <si>
    <t>069902468</t>
  </si>
  <si>
    <t>016589484</t>
  </si>
  <si>
    <t>S847_S2</t>
  </si>
  <si>
    <t xml:space="preserve"> </t>
  </si>
  <si>
    <t>សណ្ឋាគារ ហ្គា​ឌិន ស៊ីធី</t>
  </si>
  <si>
    <t>បានបញ្ចប់ត្រឹមលេខរៀងថ្មីទី 28 ឈ្មោះ NGARMCHEE SURAVIT (ស្រីចំនួន 6 នាក់) ក្នុងនោះ
- ទទួលបានប្រាក់ឧបត្ថម្ភចំនួន 27 នាក់ (ស្រី 6 នាក់)
- មិនទទួលបានប្រាក់ឧបត្ថម្ភចំនួន 1 នាក់ (ស្រី 0 នាក់)</t>
  </si>
  <si>
    <t>រយៈពេលព្យួរកិច្ចសន្យាការងារ ១៤ថ្ងៃ ចាប់ពីថ្ងៃទី០២ ខែមិថុនា ឆ្នាំ២០២០ ដល់ថ្ងៃទី១៥ ខែមិថុនា ឆ្នាំ២០២០</t>
  </si>
  <si>
    <t>បញ្ជីរាយនាមកម្មករនិយោជិតដែលអនុញ្ញាតឱ្យព្យួរកិច្ចសន្យាការងារ
សណ្ឋាគារ ហ្គាឌិន ស៊ីធី ហូថេល    សកម្មភាពអាជីវកម្ម  សណ្ឋាគារ
អាសយដ្ឋាន៖ មហាវិថីឈ្នះឈ្នះ  សង្កាត់ព្រែកតាសេក  ខណ្ឌជ្រោយចង្វារ  រាជធានីភ្នំពេញ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</si>
</sst>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409]d\-mmm\-yyyy;@"/>
    <numFmt numFmtId="165" formatCode="[$-12000425]0"/>
    <numFmt numFmtId="166" formatCode="d\-mmm\-yyyy"/>
    <numFmt numFmtId="167" formatCode="#,##0\ "/>
    <numFmt numFmtId="168" formatCode="[$-10453]d\ mmmm\ yyyy;@"/>
    <numFmt numFmtId="169" formatCode="_(* #,##0_);_(* \(#,##0\);_(* &quot;-&quot;??_);_(@_)"/>
  </numFmts>
  <fonts count="33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2"/>
      <color rgb="FF000000"/>
      <name val="Khmer OS Battambang"/>
    </font>
    <font>
      <sz val="11"/>
      <color rgb="FF000000"/>
      <name val="Khmer OS Battambang"/>
    </font>
    <font>
      <b/>
      <sz val="18"/>
      <color rgb="FFFF0000"/>
      <name val="Khmer OS Muol Light"/>
    </font>
    <font>
      <sz val="11"/>
      <color theme="1"/>
      <name val="Khmer OS Muol Light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sz val="11"/>
      <color theme="1"/>
      <name val="Khmer OS Content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9"/>
      <color theme="1"/>
      <name val="Khmer OS Content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  <font>
      <sz val="10"/>
      <color rgb="FF000000"/>
      <name val="Arial"/>
      <family val="2"/>
    </font>
    <font>
      <sz val="11"/>
      <name val="Times New Roman"/>
      <family val="1"/>
    </font>
    <font>
      <sz val="10"/>
      <name val="Battambang"/>
      <family val="2"/>
    </font>
    <font>
      <sz val="12"/>
      <color rgb="FFFF0000"/>
      <name val="Khmer OS Battambang"/>
    </font>
    <font>
      <sz val="11"/>
      <name val="Khmer OS Muol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rgb="FFADB9CA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28" fillId="0" borderId="0"/>
    <xf numFmtId="43" fontId="28" fillId="0" borderId="0" applyFont="0" applyFill="0" applyBorder="0" applyAlignment="0" applyProtection="0"/>
  </cellStyleXfs>
  <cellXfs count="131">
    <xf numFmtId="0" fontId="0" fillId="0" borderId="0" xfId="0" applyAlignment="1">
      <alignment horizontal="center" vertical="center"/>
    </xf>
    <xf numFmtId="0" fontId="7" fillId="3" borderId="3" xfId="1" applyFont="1" applyFill="1" applyBorder="1" applyAlignment="1" applyProtection="1">
      <alignment horizontal="center" vertical="center" wrapText="1"/>
      <protection locked="0"/>
    </xf>
    <xf numFmtId="0" fontId="8" fillId="4" borderId="4" xfId="1" applyFont="1" applyFill="1" applyBorder="1" applyAlignment="1">
      <alignment horizontal="center" vertical="center"/>
    </xf>
    <xf numFmtId="0" fontId="8" fillId="5" borderId="4" xfId="1" applyFont="1" applyFill="1" applyBorder="1" applyAlignment="1">
      <alignment horizontal="center" vertical="center"/>
    </xf>
    <xf numFmtId="0" fontId="8" fillId="6" borderId="4" xfId="1" applyFont="1" applyFill="1" applyBorder="1" applyAlignment="1">
      <alignment horizontal="center" vertical="center"/>
    </xf>
    <xf numFmtId="0" fontId="8" fillId="7" borderId="4" xfId="1" applyFont="1" applyFill="1" applyBorder="1" applyAlignment="1">
      <alignment horizontal="center" vertical="center"/>
    </xf>
    <xf numFmtId="0" fontId="8" fillId="8" borderId="4" xfId="1" applyFont="1" applyFill="1" applyBorder="1" applyAlignment="1">
      <alignment horizontal="center" vertical="center"/>
    </xf>
    <xf numFmtId="0" fontId="1" fillId="0" borderId="3" xfId="1" applyBorder="1"/>
    <xf numFmtId="0" fontId="9" fillId="9" borderId="4" xfId="1" applyFont="1" applyFill="1" applyBorder="1" applyAlignment="1" applyProtection="1">
      <alignment horizontal="center" vertical="center" wrapText="1"/>
      <protection locked="0"/>
    </xf>
    <xf numFmtId="0" fontId="10" fillId="10" borderId="5" xfId="1" applyFont="1" applyFill="1" applyBorder="1" applyAlignment="1">
      <alignment horizontal="center" vertical="center" wrapText="1"/>
    </xf>
    <xf numFmtId="0" fontId="10" fillId="4" borderId="6" xfId="1" applyFont="1" applyFill="1" applyBorder="1" applyAlignment="1">
      <alignment vertical="center" wrapText="1"/>
    </xf>
    <xf numFmtId="0" fontId="1" fillId="0" borderId="0" xfId="1" applyAlignment="1">
      <alignment vertical="center"/>
    </xf>
    <xf numFmtId="0" fontId="11" fillId="0" borderId="7" xfId="1" applyFont="1" applyBorder="1" applyAlignment="1">
      <alignment horizontal="center" vertical="center"/>
    </xf>
    <xf numFmtId="49" fontId="11" fillId="0" borderId="7" xfId="1" applyNumberFormat="1" applyFont="1" applyBorder="1" applyAlignment="1">
      <alignment horizontal="center" vertical="center"/>
    </xf>
    <xf numFmtId="164" fontId="11" fillId="0" borderId="7" xfId="1" applyNumberFormat="1" applyFont="1" applyBorder="1" applyAlignment="1">
      <alignment horizontal="center" vertical="center"/>
    </xf>
    <xf numFmtId="49" fontId="11" fillId="0" borderId="7" xfId="1" applyNumberFormat="1" applyFont="1" applyBorder="1" applyAlignment="1">
      <alignment horizontal="center" vertical="center" wrapText="1"/>
    </xf>
    <xf numFmtId="49" fontId="11" fillId="0" borderId="8" xfId="1" applyNumberFormat="1" applyFont="1" applyBorder="1" applyAlignment="1">
      <alignment horizontal="center" vertical="center" wrapText="1"/>
    </xf>
    <xf numFmtId="0" fontId="12" fillId="5" borderId="9" xfId="1" applyFont="1" applyFill="1" applyBorder="1" applyAlignment="1" applyProtection="1">
      <alignment horizontal="center" vertical="center" wrapText="1"/>
      <protection locked="0"/>
    </xf>
    <xf numFmtId="0" fontId="13" fillId="10" borderId="10" xfId="1" applyFont="1" applyFill="1" applyBorder="1" applyAlignment="1">
      <alignment horizontal="center" vertical="center" wrapText="1"/>
    </xf>
    <xf numFmtId="49" fontId="14" fillId="10" borderId="10" xfId="1" applyNumberFormat="1" applyFont="1" applyFill="1" applyBorder="1" applyAlignment="1">
      <alignment horizontal="center" vertical="center" wrapText="1"/>
    </xf>
    <xf numFmtId="0" fontId="13" fillId="3" borderId="10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/>
    </xf>
    <xf numFmtId="0" fontId="8" fillId="5" borderId="7" xfId="1" applyFont="1" applyFill="1" applyBorder="1" applyAlignment="1">
      <alignment horizontal="center" vertical="center"/>
    </xf>
    <xf numFmtId="0" fontId="8" fillId="6" borderId="7" xfId="1" applyFont="1" applyFill="1" applyBorder="1" applyAlignment="1">
      <alignment horizontal="center" vertical="center"/>
    </xf>
    <xf numFmtId="0" fontId="8" fillId="7" borderId="7" xfId="1" applyFont="1" applyFill="1" applyBorder="1" applyAlignment="1">
      <alignment horizontal="center" vertical="center"/>
    </xf>
    <xf numFmtId="0" fontId="8" fillId="8" borderId="7" xfId="1" applyFont="1" applyFill="1" applyBorder="1" applyAlignment="1">
      <alignment horizontal="center" vertical="center"/>
    </xf>
    <xf numFmtId="0" fontId="15" fillId="0" borderId="11" xfId="1" applyFont="1" applyBorder="1" applyAlignment="1" applyProtection="1">
      <alignment horizontal="center" vertical="center" wrapText="1"/>
      <protection locked="0"/>
    </xf>
    <xf numFmtId="0" fontId="16" fillId="9" borderId="7" xfId="1" applyFont="1" applyFill="1" applyBorder="1" applyAlignment="1">
      <alignment horizontal="center" vertical="center" wrapText="1"/>
    </xf>
    <xf numFmtId="0" fontId="10" fillId="10" borderId="8" xfId="1" applyFont="1" applyFill="1" applyBorder="1" applyAlignment="1">
      <alignment horizontal="center" vertical="center"/>
    </xf>
    <xf numFmtId="0" fontId="17" fillId="4" borderId="12" xfId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165" fontId="18" fillId="0" borderId="7" xfId="1" applyNumberFormat="1" applyFont="1" applyBorder="1" applyAlignment="1">
      <alignment horizontal="center" vertical="center" shrinkToFit="1"/>
    </xf>
    <xf numFmtId="0" fontId="18" fillId="0" borderId="7" xfId="1" applyFont="1" applyBorder="1" applyAlignment="1">
      <alignment horizontal="center" vertical="center" shrinkToFit="1"/>
    </xf>
    <xf numFmtId="166" fontId="18" fillId="0" borderId="7" xfId="1" applyNumberFormat="1" applyFont="1" applyBorder="1" applyAlignment="1">
      <alignment horizontal="center" vertical="center" shrinkToFit="1"/>
    </xf>
    <xf numFmtId="49" fontId="18" fillId="0" borderId="7" xfId="2" applyNumberFormat="1" applyFont="1" applyFill="1" applyBorder="1" applyAlignment="1">
      <alignment horizontal="center" vertical="center" shrinkToFit="1"/>
    </xf>
    <xf numFmtId="49" fontId="18" fillId="0" borderId="8" xfId="2" applyNumberFormat="1" applyFont="1" applyFill="1" applyBorder="1" applyAlignment="1">
      <alignment horizontal="center" vertical="center" shrinkToFit="1"/>
    </xf>
    <xf numFmtId="0" fontId="19" fillId="0" borderId="9" xfId="1" applyFont="1" applyBorder="1" applyAlignment="1">
      <alignment horizontal="right" vertical="center"/>
    </xf>
    <xf numFmtId="0" fontId="19" fillId="0" borderId="7" xfId="1" applyFont="1" applyBorder="1" applyAlignment="1">
      <alignment horizontal="center" vertical="center"/>
    </xf>
    <xf numFmtId="0" fontId="20" fillId="0" borderId="7" xfId="1" applyFont="1" applyBorder="1" applyAlignment="1">
      <alignment horizontal="right" vertical="center"/>
    </xf>
    <xf numFmtId="2" fontId="20" fillId="0" borderId="7" xfId="1" applyNumberFormat="1" applyFont="1" applyBorder="1" applyAlignment="1">
      <alignment horizontal="right" vertical="center"/>
    </xf>
    <xf numFmtId="0" fontId="19" fillId="0" borderId="7" xfId="1" applyFont="1" applyBorder="1" applyAlignment="1">
      <alignment horizontal="right" vertical="center"/>
    </xf>
    <xf numFmtId="0" fontId="21" fillId="4" borderId="7" xfId="1" applyFont="1" applyFill="1" applyBorder="1" applyAlignment="1">
      <alignment horizontal="right" vertical="center"/>
    </xf>
    <xf numFmtId="2" fontId="18" fillId="0" borderId="7" xfId="1" applyNumberFormat="1" applyFont="1" applyBorder="1" applyAlignment="1">
      <alignment horizontal="center" vertical="center" shrinkToFit="1"/>
    </xf>
    <xf numFmtId="49" fontId="20" fillId="0" borderId="7" xfId="1" applyNumberFormat="1" applyFont="1" applyBorder="1" applyAlignment="1">
      <alignment horizontal="right" vertical="center"/>
    </xf>
    <xf numFmtId="0" fontId="19" fillId="0" borderId="7" xfId="1" applyFont="1" applyBorder="1" applyAlignment="1">
      <alignment vertical="center"/>
    </xf>
    <xf numFmtId="0" fontId="21" fillId="3" borderId="11" xfId="1" applyFont="1" applyFill="1" applyBorder="1" applyAlignment="1">
      <alignment horizontal="right" vertical="center"/>
    </xf>
    <xf numFmtId="0" fontId="1" fillId="0" borderId="11" xfId="1" applyBorder="1"/>
    <xf numFmtId="0" fontId="22" fillId="0" borderId="11" xfId="1" applyFont="1" applyBorder="1"/>
    <xf numFmtId="0" fontId="1" fillId="0" borderId="0" xfId="1"/>
    <xf numFmtId="0" fontId="24" fillId="0" borderId="0" xfId="1" applyFont="1"/>
    <xf numFmtId="49" fontId="24" fillId="0" borderId="0" xfId="1" applyNumberFormat="1" applyFont="1"/>
    <xf numFmtId="164" fontId="24" fillId="0" borderId="0" xfId="1" applyNumberFormat="1" applyFont="1"/>
    <xf numFmtId="167" fontId="24" fillId="0" borderId="0" xfId="1" applyNumberFormat="1" applyFont="1"/>
    <xf numFmtId="49" fontId="1" fillId="0" borderId="0" xfId="1" applyNumberFormat="1"/>
    <xf numFmtId="0" fontId="1" fillId="3" borderId="0" xfId="1" applyFill="1"/>
    <xf numFmtId="0" fontId="3" fillId="0" borderId="0" xfId="3" applyAlignment="1">
      <alignment horizontal="center" vertical="center"/>
    </xf>
    <xf numFmtId="0" fontId="25" fillId="0" borderId="16" xfId="3" applyFont="1" applyBorder="1" applyAlignment="1">
      <alignment horizontal="center" vertical="center"/>
    </xf>
    <xf numFmtId="0" fontId="25" fillId="0" borderId="16" xfId="3" applyFont="1" applyBorder="1" applyAlignment="1">
      <alignment horizontal="center" vertical="center" wrapText="1"/>
    </xf>
    <xf numFmtId="49" fontId="25" fillId="0" borderId="16" xfId="3" applyNumberFormat="1" applyFont="1" applyBorder="1" applyAlignment="1">
      <alignment horizontal="center" vertical="center" wrapText="1"/>
    </xf>
    <xf numFmtId="0" fontId="25" fillId="0" borderId="8" xfId="3" applyFont="1" applyBorder="1" applyAlignment="1">
      <alignment horizontal="center" vertical="center"/>
    </xf>
    <xf numFmtId="0" fontId="25" fillId="0" borderId="17" xfId="3" applyFont="1" applyBorder="1" applyAlignment="1">
      <alignment horizontal="center" vertical="center"/>
    </xf>
    <xf numFmtId="0" fontId="27" fillId="0" borderId="8" xfId="3" applyFont="1" applyBorder="1" applyAlignment="1">
      <alignment vertical="center"/>
    </xf>
    <xf numFmtId="0" fontId="27" fillId="0" borderId="13" xfId="3" applyFont="1" applyBorder="1" applyAlignment="1">
      <alignment vertical="center"/>
    </xf>
    <xf numFmtId="49" fontId="25" fillId="0" borderId="13" xfId="3" applyNumberFormat="1" applyFont="1" applyBorder="1" applyAlignment="1">
      <alignment horizontal="center" vertical="center"/>
    </xf>
    <xf numFmtId="0" fontId="3" fillId="3" borderId="7" xfId="3" applyFill="1" applyBorder="1" applyAlignment="1">
      <alignment horizontal="center" vertical="center"/>
    </xf>
    <xf numFmtId="0" fontId="3" fillId="3" borderId="0" xfId="3" applyFill="1" applyAlignment="1">
      <alignment horizontal="center" vertical="center"/>
    </xf>
    <xf numFmtId="0" fontId="25" fillId="0" borderId="18" xfId="3" applyFont="1" applyBorder="1" applyAlignment="1">
      <alignment horizontal="center" vertical="center"/>
    </xf>
    <xf numFmtId="49" fontId="25" fillId="0" borderId="18" xfId="3" applyNumberFormat="1" applyFont="1" applyBorder="1" applyAlignment="1">
      <alignment horizontal="center" vertical="center"/>
    </xf>
    <xf numFmtId="0" fontId="25" fillId="0" borderId="7" xfId="3" applyFont="1" applyBorder="1" applyAlignment="1">
      <alignment horizontal="center" vertical="center"/>
    </xf>
    <xf numFmtId="49" fontId="25" fillId="0" borderId="7" xfId="3" applyNumberFormat="1" applyFont="1" applyBorder="1" applyAlignment="1">
      <alignment horizontal="center" vertical="center"/>
    </xf>
    <xf numFmtId="0" fontId="25" fillId="0" borderId="19" xfId="3" applyFont="1" applyBorder="1" applyAlignment="1">
      <alignment horizontal="center" vertical="center"/>
    </xf>
    <xf numFmtId="49" fontId="25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49" fontId="3" fillId="0" borderId="0" xfId="3" applyNumberFormat="1" applyAlignment="1">
      <alignment vertical="center"/>
    </xf>
    <xf numFmtId="0" fontId="3" fillId="0" borderId="0" xfId="3" applyAlignment="1">
      <alignment vertical="center"/>
    </xf>
    <xf numFmtId="0" fontId="3" fillId="0" borderId="0" xfId="3"/>
    <xf numFmtId="49" fontId="3" fillId="0" borderId="0" xfId="3" applyNumberFormat="1" applyAlignment="1">
      <alignment horizontal="center" vertical="center"/>
    </xf>
    <xf numFmtId="0" fontId="9" fillId="9" borderId="7" xfId="4" applyFont="1" applyFill="1" applyBorder="1" applyAlignment="1" applyProtection="1">
      <alignment horizontal="center" vertical="center"/>
      <protection locked="0"/>
    </xf>
    <xf numFmtId="0" fontId="9" fillId="9" borderId="7" xfId="4" applyFont="1" applyFill="1" applyBorder="1" applyAlignment="1" applyProtection="1">
      <alignment horizontal="center" vertical="center" wrapText="1"/>
      <protection locked="0"/>
    </xf>
    <xf numFmtId="168" fontId="9" fillId="0" borderId="7" xfId="4" applyNumberFormat="1" applyFont="1" applyBorder="1" applyAlignment="1" applyProtection="1">
      <alignment horizontal="center"/>
      <protection locked="0"/>
    </xf>
    <xf numFmtId="0" fontId="10" fillId="6" borderId="7" xfId="4" applyFont="1" applyFill="1" applyBorder="1" applyAlignment="1">
      <alignment horizontal="center" vertical="center"/>
    </xf>
    <xf numFmtId="0" fontId="10" fillId="11" borderId="7" xfId="4" applyFont="1" applyFill="1" applyBorder="1" applyAlignment="1">
      <alignment horizontal="center" vertical="center"/>
    </xf>
    <xf numFmtId="0" fontId="9" fillId="0" borderId="7" xfId="4" applyFont="1" applyBorder="1" applyProtection="1">
      <protection locked="0"/>
    </xf>
    <xf numFmtId="0" fontId="9" fillId="0" borderId="7" xfId="4" applyFont="1" applyBorder="1" applyAlignment="1" applyProtection="1">
      <alignment horizontal="center" vertical="center"/>
      <protection locked="0"/>
    </xf>
    <xf numFmtId="165" fontId="9" fillId="0" borderId="7" xfId="4" applyNumberFormat="1" applyFont="1" applyBorder="1" applyProtection="1">
      <protection locked="0"/>
    </xf>
    <xf numFmtId="168" fontId="9" fillId="0" borderId="7" xfId="4" applyNumberFormat="1" applyFont="1" applyBorder="1" applyProtection="1">
      <protection locked="0"/>
    </xf>
    <xf numFmtId="1" fontId="16" fillId="6" borderId="7" xfId="4" applyNumberFormat="1" applyFont="1" applyFill="1" applyBorder="1"/>
    <xf numFmtId="169" fontId="29" fillId="0" borderId="7" xfId="5" applyNumberFormat="1" applyFont="1" applyFill="1" applyBorder="1" applyAlignment="1" applyProtection="1">
      <alignment horizontal="center"/>
      <protection locked="0"/>
    </xf>
    <xf numFmtId="0" fontId="30" fillId="6" borderId="7" xfId="4" applyFont="1" applyFill="1" applyBorder="1" applyAlignment="1">
      <alignment horizontal="center"/>
    </xf>
    <xf numFmtId="0" fontId="9" fillId="0" borderId="7" xfId="4" applyFont="1" applyBorder="1" applyAlignment="1" applyProtection="1">
      <alignment vertical="center"/>
      <protection locked="0"/>
    </xf>
    <xf numFmtId="14" fontId="9" fillId="0" borderId="7" xfId="4" applyNumberFormat="1" applyFont="1" applyBorder="1" applyAlignment="1" applyProtection="1">
      <alignment horizontal="center"/>
      <protection locked="0"/>
    </xf>
    <xf numFmtId="0" fontId="16" fillId="0" borderId="7" xfId="4" applyFont="1" applyBorder="1"/>
    <xf numFmtId="169" fontId="9" fillId="0" borderId="7" xfId="5" applyNumberFormat="1" applyFont="1" applyFill="1" applyBorder="1" applyAlignment="1" applyProtection="1">
      <alignment horizontal="center"/>
      <protection locked="0"/>
    </xf>
    <xf numFmtId="0" fontId="10" fillId="0" borderId="7" xfId="4" applyFont="1" applyBorder="1"/>
    <xf numFmtId="0" fontId="9" fillId="0" borderId="7" xfId="4" applyFont="1" applyBorder="1"/>
    <xf numFmtId="165" fontId="10" fillId="0" borderId="7" xfId="4" applyNumberFormat="1" applyFont="1" applyBorder="1"/>
    <xf numFmtId="0" fontId="2" fillId="0" borderId="7" xfId="4" applyFont="1" applyBorder="1" applyProtection="1">
      <protection locked="0"/>
    </xf>
    <xf numFmtId="0" fontId="31" fillId="0" borderId="7" xfId="4" applyFont="1" applyBorder="1"/>
    <xf numFmtId="0" fontId="9" fillId="0" borderId="7" xfId="4" applyFont="1" applyBorder="1" applyAlignment="1" applyProtection="1">
      <alignment horizontal="center"/>
      <protection locked="0"/>
    </xf>
    <xf numFmtId="0" fontId="9" fillId="4" borderId="7" xfId="4" applyFont="1" applyFill="1" applyBorder="1" applyProtection="1">
      <protection locked="0"/>
    </xf>
    <xf numFmtId="165" fontId="9" fillId="4" borderId="7" xfId="4" applyNumberFormat="1" applyFont="1" applyFill="1" applyBorder="1" applyProtection="1">
      <protection locked="0"/>
    </xf>
    <xf numFmtId="168" fontId="9" fillId="4" borderId="7" xfId="4" applyNumberFormat="1" applyFont="1" applyFill="1" applyBorder="1" applyProtection="1">
      <protection locked="0"/>
    </xf>
    <xf numFmtId="1" fontId="16" fillId="4" borderId="7" xfId="4" applyNumberFormat="1" applyFont="1" applyFill="1" applyBorder="1"/>
    <xf numFmtId="169" fontId="29" fillId="4" borderId="7" xfId="5" applyNumberFormat="1" applyFont="1" applyFill="1" applyBorder="1" applyAlignment="1" applyProtection="1">
      <alignment horizontal="center"/>
      <protection locked="0"/>
    </xf>
    <xf numFmtId="0" fontId="30" fillId="4" borderId="7" xfId="4" applyFont="1" applyFill="1" applyBorder="1" applyAlignment="1">
      <alignment horizontal="center"/>
    </xf>
    <xf numFmtId="0" fontId="9" fillId="0" borderId="7" xfId="4" applyFont="1" applyFill="1" applyBorder="1" applyProtection="1">
      <protection locked="0"/>
    </xf>
    <xf numFmtId="165" fontId="9" fillId="0" borderId="7" xfId="4" applyNumberFormat="1" applyFont="1" applyFill="1" applyBorder="1" applyProtection="1">
      <protection locked="0"/>
    </xf>
    <xf numFmtId="168" fontId="9" fillId="0" borderId="7" xfId="4" applyNumberFormat="1" applyFont="1" applyFill="1" applyBorder="1" applyProtection="1">
      <protection locked="0"/>
    </xf>
    <xf numFmtId="0" fontId="30" fillId="0" borderId="7" xfId="4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  <protection locked="0"/>
    </xf>
    <xf numFmtId="0" fontId="32" fillId="0" borderId="0" xfId="0" applyFont="1" applyBorder="1" applyAlignment="1" applyProtection="1">
      <alignment horizontal="center" vertical="center" wrapText="1"/>
      <protection locked="0"/>
    </xf>
    <xf numFmtId="0" fontId="32" fillId="0" borderId="15" xfId="0" applyFont="1" applyBorder="1" applyAlignment="1" applyProtection="1">
      <alignment horizontal="center" vertical="center" wrapText="1"/>
      <protection locked="0"/>
    </xf>
    <xf numFmtId="0" fontId="0" fillId="0" borderId="0" xfId="3" applyFont="1" applyAlignment="1">
      <alignment horizontal="left" vertical="top" wrapText="1"/>
    </xf>
    <xf numFmtId="0" fontId="3" fillId="0" borderId="0" xfId="3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2" borderId="2" xfId="1" applyFont="1" applyFill="1" applyBorder="1" applyAlignment="1" applyProtection="1">
      <alignment horizontal="left" vertical="center" wrapText="1"/>
      <protection locked="0"/>
    </xf>
    <xf numFmtId="0" fontId="6" fillId="2" borderId="3" xfId="1" applyFont="1" applyFill="1" applyBorder="1" applyAlignment="1" applyProtection="1">
      <alignment horizontal="left" vertical="center" wrapText="1"/>
      <protection locked="0"/>
    </xf>
    <xf numFmtId="0" fontId="23" fillId="2" borderId="13" xfId="1" applyFont="1" applyFill="1" applyBorder="1" applyAlignment="1">
      <alignment horizontal="center" vertical="center" wrapText="1"/>
    </xf>
    <xf numFmtId="0" fontId="23" fillId="2" borderId="14" xfId="1" applyFont="1" applyFill="1" applyBorder="1" applyAlignment="1">
      <alignment horizontal="center" vertical="center" wrapText="1"/>
    </xf>
    <xf numFmtId="0" fontId="25" fillId="0" borderId="0" xfId="3" applyFont="1" applyAlignment="1" applyProtection="1">
      <alignment horizontal="center" vertical="center" wrapText="1"/>
      <protection locked="0"/>
    </xf>
    <xf numFmtId="0" fontId="25" fillId="0" borderId="15" xfId="3" applyFont="1" applyBorder="1" applyAlignment="1" applyProtection="1">
      <alignment horizontal="center" vertical="center" wrapText="1"/>
      <protection locked="0"/>
    </xf>
    <xf numFmtId="0" fontId="3" fillId="0" borderId="0" xfId="3" applyAlignment="1" applyProtection="1">
      <alignment horizontal="center" vertical="center"/>
      <protection locked="0"/>
    </xf>
  </cellXfs>
  <cellStyles count="6">
    <cellStyle name="Comma 2" xfId="2" xr:uid="{00000000-0005-0000-0000-000000000000}"/>
    <cellStyle name="Comma 2 2" xfId="5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  <cellStyle name="Normal 3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view="pageBreakPreview" zoomScaleNormal="85" zoomScaleSheetLayoutView="100" workbookViewId="0">
      <selection activeCell="H3" sqref="H3"/>
    </sheetView>
  </sheetViews>
  <sheetFormatPr defaultColWidth="9" defaultRowHeight="23.25" x14ac:dyDescent="0.65"/>
  <cols>
    <col min="1" max="1" width="6" style="109" customWidth="1"/>
    <col min="2" max="2" width="7.125" style="109" customWidth="1"/>
    <col min="3" max="3" width="19.75" style="109" customWidth="1"/>
    <col min="4" max="4" width="4.625" style="109" bestFit="1" customWidth="1"/>
    <col min="5" max="5" width="12.125" style="109" bestFit="1" customWidth="1"/>
    <col min="6" max="6" width="13" style="109" customWidth="1"/>
    <col min="7" max="7" width="19.75" style="110" customWidth="1"/>
    <col min="8" max="8" width="16.25" style="110" customWidth="1"/>
    <col min="9" max="9" width="14.125" style="110" customWidth="1"/>
    <col min="10" max="10" width="19.625" style="109" customWidth="1"/>
    <col min="11" max="16384" width="9" style="109"/>
  </cols>
  <sheetData>
    <row r="1" spans="1:10" ht="90" customHeight="1" x14ac:dyDescent="0.65">
      <c r="A1" s="118" t="s">
        <v>228</v>
      </c>
      <c r="B1" s="118"/>
      <c r="C1" s="118"/>
      <c r="D1" s="118"/>
      <c r="E1" s="118"/>
      <c r="F1" s="118"/>
      <c r="G1" s="118"/>
      <c r="H1" s="118"/>
      <c r="I1" s="118"/>
      <c r="J1" s="119"/>
    </row>
    <row r="2" spans="1:10" ht="30" customHeight="1" x14ac:dyDescent="0.65">
      <c r="A2" s="117" t="s">
        <v>227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0" s="55" customFormat="1" ht="95.1" customHeight="1" x14ac:dyDescent="0.65">
      <c r="A3" s="56" t="s">
        <v>156</v>
      </c>
      <c r="B3" s="56" t="s">
        <v>157</v>
      </c>
      <c r="C3" s="57" t="s">
        <v>1</v>
      </c>
      <c r="D3" s="57" t="s">
        <v>2</v>
      </c>
      <c r="E3" s="57" t="s">
        <v>3</v>
      </c>
      <c r="F3" s="58" t="s">
        <v>4</v>
      </c>
      <c r="G3" s="58" t="s">
        <v>158</v>
      </c>
      <c r="H3" s="58" t="s">
        <v>132</v>
      </c>
      <c r="I3" s="58" t="s">
        <v>5</v>
      </c>
      <c r="J3" s="58" t="s">
        <v>159</v>
      </c>
    </row>
    <row r="4" spans="1:10" s="55" customFormat="1" ht="33.950000000000003" customHeight="1" x14ac:dyDescent="0.65">
      <c r="A4" s="59"/>
      <c r="B4" s="60"/>
      <c r="C4" s="61" t="s">
        <v>160</v>
      </c>
      <c r="D4" s="62"/>
      <c r="E4" s="62"/>
      <c r="F4" s="62"/>
      <c r="G4" s="63"/>
      <c r="H4" s="63"/>
      <c r="I4" s="63"/>
      <c r="J4" s="60"/>
    </row>
    <row r="5" spans="1:10" ht="60" customHeight="1" x14ac:dyDescent="0.65">
      <c r="A5" s="111">
        <v>1</v>
      </c>
      <c r="B5" s="111">
        <v>1</v>
      </c>
      <c r="C5" s="111" t="s">
        <v>6</v>
      </c>
      <c r="D5" s="111" t="s">
        <v>164</v>
      </c>
      <c r="E5" s="111" t="s">
        <v>7</v>
      </c>
      <c r="F5" s="111"/>
      <c r="G5" s="112" t="s">
        <v>8</v>
      </c>
      <c r="H5" s="112" t="s">
        <v>102</v>
      </c>
      <c r="I5" s="112" t="s">
        <v>196</v>
      </c>
      <c r="J5" s="111"/>
    </row>
    <row r="6" spans="1:10" ht="60" customHeight="1" x14ac:dyDescent="0.65">
      <c r="A6" s="111">
        <v>2</v>
      </c>
      <c r="B6" s="111">
        <v>2</v>
      </c>
      <c r="C6" s="111" t="s">
        <v>18</v>
      </c>
      <c r="D6" s="111" t="s">
        <v>147</v>
      </c>
      <c r="E6" s="111" t="s">
        <v>19</v>
      </c>
      <c r="F6" s="111"/>
      <c r="G6" s="112" t="s">
        <v>20</v>
      </c>
      <c r="H6" s="112" t="s">
        <v>190</v>
      </c>
      <c r="I6" s="112" t="s">
        <v>197</v>
      </c>
      <c r="J6" s="111"/>
    </row>
    <row r="7" spans="1:10" ht="60" customHeight="1" x14ac:dyDescent="0.65">
      <c r="A7" s="111">
        <v>3</v>
      </c>
      <c r="B7" s="111">
        <v>4</v>
      </c>
      <c r="C7" s="111" t="s">
        <v>42</v>
      </c>
      <c r="D7" s="111" t="s">
        <v>147</v>
      </c>
      <c r="E7" s="111" t="s">
        <v>43</v>
      </c>
      <c r="F7" s="111"/>
      <c r="G7" s="112" t="s">
        <v>44</v>
      </c>
      <c r="H7" s="112" t="s">
        <v>191</v>
      </c>
      <c r="I7" s="112" t="s">
        <v>198</v>
      </c>
      <c r="J7" s="111"/>
    </row>
    <row r="8" spans="1:10" ht="60" customHeight="1" x14ac:dyDescent="0.65">
      <c r="A8" s="111">
        <v>4</v>
      </c>
      <c r="B8" s="111">
        <v>5</v>
      </c>
      <c r="C8" s="111" t="s">
        <v>78</v>
      </c>
      <c r="D8" s="111" t="s">
        <v>164</v>
      </c>
      <c r="E8" s="111" t="s">
        <v>79</v>
      </c>
      <c r="F8" s="111"/>
      <c r="G8" s="112" t="s">
        <v>80</v>
      </c>
      <c r="H8" s="112" t="s">
        <v>101</v>
      </c>
      <c r="I8" s="112" t="s">
        <v>199</v>
      </c>
      <c r="J8" s="111"/>
    </row>
    <row r="9" spans="1:10" ht="60" customHeight="1" x14ac:dyDescent="0.65">
      <c r="A9" s="111">
        <v>5</v>
      </c>
      <c r="B9" s="111">
        <v>6</v>
      </c>
      <c r="C9" s="111" t="s">
        <v>21</v>
      </c>
      <c r="D9" s="111" t="s">
        <v>164</v>
      </c>
      <c r="E9" s="111" t="s">
        <v>22</v>
      </c>
      <c r="F9" s="111"/>
      <c r="G9" s="112" t="s">
        <v>23</v>
      </c>
      <c r="H9" s="112" t="s">
        <v>104</v>
      </c>
      <c r="I9" s="112" t="s">
        <v>200</v>
      </c>
      <c r="J9" s="111"/>
    </row>
    <row r="10" spans="1:10" ht="60" customHeight="1" x14ac:dyDescent="0.65">
      <c r="A10" s="111">
        <v>6</v>
      </c>
      <c r="B10" s="111">
        <v>7</v>
      </c>
      <c r="C10" s="111" t="s">
        <v>89</v>
      </c>
      <c r="D10" s="111" t="s">
        <v>164</v>
      </c>
      <c r="E10" s="112" t="s">
        <v>90</v>
      </c>
      <c r="F10" s="111"/>
      <c r="G10" s="112" t="s">
        <v>88</v>
      </c>
      <c r="H10" s="112" t="s">
        <v>192</v>
      </c>
      <c r="I10" s="112" t="s">
        <v>201</v>
      </c>
      <c r="J10" s="111"/>
    </row>
    <row r="11" spans="1:10" ht="60" customHeight="1" x14ac:dyDescent="0.65">
      <c r="A11" s="111">
        <v>7</v>
      </c>
      <c r="B11" s="111">
        <v>8</v>
      </c>
      <c r="C11" s="111" t="s">
        <v>33</v>
      </c>
      <c r="D11" s="111" t="s">
        <v>164</v>
      </c>
      <c r="E11" s="111" t="s">
        <v>34</v>
      </c>
      <c r="F11" s="111"/>
      <c r="G11" s="112" t="s">
        <v>35</v>
      </c>
      <c r="H11" s="112" t="s">
        <v>105</v>
      </c>
      <c r="I11" s="112" t="s">
        <v>202</v>
      </c>
      <c r="J11" s="111"/>
    </row>
    <row r="12" spans="1:10" ht="60" customHeight="1" x14ac:dyDescent="0.65">
      <c r="A12" s="111">
        <v>8</v>
      </c>
      <c r="B12" s="111">
        <v>9</v>
      </c>
      <c r="C12" s="111" t="s">
        <v>66</v>
      </c>
      <c r="D12" s="111" t="s">
        <v>147</v>
      </c>
      <c r="E12" s="111" t="s">
        <v>67</v>
      </c>
      <c r="F12" s="111"/>
      <c r="G12" s="112" t="s">
        <v>68</v>
      </c>
      <c r="H12" s="112" t="s">
        <v>98</v>
      </c>
      <c r="I12" s="112" t="s">
        <v>203</v>
      </c>
      <c r="J12" s="111"/>
    </row>
    <row r="13" spans="1:10" ht="60" customHeight="1" x14ac:dyDescent="0.65">
      <c r="A13" s="111">
        <v>9</v>
      </c>
      <c r="B13" s="111">
        <v>10</v>
      </c>
      <c r="C13" s="111" t="s">
        <v>54</v>
      </c>
      <c r="D13" s="111" t="s">
        <v>164</v>
      </c>
      <c r="E13" s="111" t="s">
        <v>55</v>
      </c>
      <c r="F13" s="111"/>
      <c r="G13" s="112" t="s">
        <v>56</v>
      </c>
      <c r="H13" s="112" t="s">
        <v>193</v>
      </c>
      <c r="I13" s="112" t="s">
        <v>204</v>
      </c>
      <c r="J13" s="111"/>
    </row>
    <row r="14" spans="1:10" ht="60" customHeight="1" x14ac:dyDescent="0.65">
      <c r="A14" s="111">
        <v>10</v>
      </c>
      <c r="B14" s="111">
        <v>11</v>
      </c>
      <c r="C14" s="111" t="s">
        <v>15</v>
      </c>
      <c r="D14" s="111" t="s">
        <v>164</v>
      </c>
      <c r="E14" s="111" t="s">
        <v>16</v>
      </c>
      <c r="F14" s="111"/>
      <c r="G14" s="112" t="s">
        <v>17</v>
      </c>
      <c r="H14" s="112" t="s">
        <v>194</v>
      </c>
      <c r="I14" s="112" t="s">
        <v>205</v>
      </c>
      <c r="J14" s="111"/>
    </row>
    <row r="15" spans="1:10" ht="60" customHeight="1" x14ac:dyDescent="0.65">
      <c r="A15" s="111">
        <v>11</v>
      </c>
      <c r="B15" s="111">
        <v>12</v>
      </c>
      <c r="C15" s="111" t="s">
        <v>57</v>
      </c>
      <c r="D15" s="111" t="s">
        <v>164</v>
      </c>
      <c r="E15" s="111" t="s">
        <v>58</v>
      </c>
      <c r="F15" s="111"/>
      <c r="G15" s="112" t="s">
        <v>59</v>
      </c>
      <c r="H15" s="112" t="s">
        <v>106</v>
      </c>
      <c r="I15" s="112" t="s">
        <v>206</v>
      </c>
      <c r="J15" s="111"/>
    </row>
    <row r="16" spans="1:10" ht="60" customHeight="1" x14ac:dyDescent="0.65">
      <c r="A16" s="111">
        <v>12</v>
      </c>
      <c r="B16" s="111">
        <v>13</v>
      </c>
      <c r="C16" s="111" t="s">
        <v>48</v>
      </c>
      <c r="D16" s="111" t="s">
        <v>164</v>
      </c>
      <c r="E16" s="111" t="s">
        <v>49</v>
      </c>
      <c r="F16" s="111"/>
      <c r="G16" s="112" t="s">
        <v>50</v>
      </c>
      <c r="H16" s="112" t="s">
        <v>96</v>
      </c>
      <c r="I16" s="112" t="s">
        <v>207</v>
      </c>
      <c r="J16" s="111"/>
    </row>
    <row r="17" spans="1:10" ht="60" customHeight="1" x14ac:dyDescent="0.65">
      <c r="A17" s="111">
        <v>13</v>
      </c>
      <c r="B17" s="111">
        <v>14</v>
      </c>
      <c r="C17" s="111" t="s">
        <v>30</v>
      </c>
      <c r="D17" s="111" t="s">
        <v>147</v>
      </c>
      <c r="E17" s="111" t="s">
        <v>31</v>
      </c>
      <c r="F17" s="111"/>
      <c r="G17" s="112" t="s">
        <v>32</v>
      </c>
      <c r="H17" s="112" t="s">
        <v>195</v>
      </c>
      <c r="I17" s="112" t="s">
        <v>208</v>
      </c>
      <c r="J17" s="111"/>
    </row>
    <row r="18" spans="1:10" s="54" customFormat="1" ht="60" customHeight="1" x14ac:dyDescent="0.25">
      <c r="A18" s="111">
        <v>14</v>
      </c>
      <c r="B18" s="111">
        <v>15</v>
      </c>
      <c r="C18" s="111" t="s">
        <v>36</v>
      </c>
      <c r="D18" s="111" t="s">
        <v>147</v>
      </c>
      <c r="E18" s="111" t="s">
        <v>37</v>
      </c>
      <c r="F18" s="111"/>
      <c r="G18" s="112" t="s">
        <v>38</v>
      </c>
      <c r="H18" s="112" t="s">
        <v>95</v>
      </c>
      <c r="I18" s="112" t="s">
        <v>209</v>
      </c>
      <c r="J18" s="111"/>
    </row>
    <row r="19" spans="1:10" s="54" customFormat="1" ht="60" customHeight="1" x14ac:dyDescent="0.25">
      <c r="A19" s="111">
        <v>15</v>
      </c>
      <c r="B19" s="111">
        <v>16</v>
      </c>
      <c r="C19" s="111" t="s">
        <v>60</v>
      </c>
      <c r="D19" s="111" t="s">
        <v>164</v>
      </c>
      <c r="E19" s="111" t="s">
        <v>61</v>
      </c>
      <c r="F19" s="111"/>
      <c r="G19" s="112" t="s">
        <v>62</v>
      </c>
      <c r="H19" s="112" t="s">
        <v>107</v>
      </c>
      <c r="I19" s="112" t="s">
        <v>210</v>
      </c>
      <c r="J19" s="111"/>
    </row>
    <row r="20" spans="1:10" s="54" customFormat="1" ht="60" customHeight="1" x14ac:dyDescent="0.25">
      <c r="A20" s="111">
        <v>16</v>
      </c>
      <c r="B20" s="111">
        <v>17</v>
      </c>
      <c r="C20" s="111" t="s">
        <v>39</v>
      </c>
      <c r="D20" s="111" t="s">
        <v>164</v>
      </c>
      <c r="E20" s="111" t="s">
        <v>40</v>
      </c>
      <c r="F20" s="111"/>
      <c r="G20" s="112" t="s">
        <v>41</v>
      </c>
      <c r="H20" s="112" t="s">
        <v>110</v>
      </c>
      <c r="I20" s="112" t="s">
        <v>211</v>
      </c>
      <c r="J20" s="111"/>
    </row>
    <row r="21" spans="1:10" s="54" customFormat="1" ht="60" customHeight="1" x14ac:dyDescent="0.25">
      <c r="A21" s="111">
        <v>17</v>
      </c>
      <c r="B21" s="111">
        <v>18</v>
      </c>
      <c r="C21" s="111" t="s">
        <v>27</v>
      </c>
      <c r="D21" s="111" t="s">
        <v>164</v>
      </c>
      <c r="E21" s="111" t="s">
        <v>28</v>
      </c>
      <c r="F21" s="111"/>
      <c r="G21" s="112" t="s">
        <v>29</v>
      </c>
      <c r="H21" s="112" t="s">
        <v>94</v>
      </c>
      <c r="I21" s="112" t="s">
        <v>212</v>
      </c>
      <c r="J21" s="111"/>
    </row>
    <row r="22" spans="1:10" s="54" customFormat="1" ht="60" customHeight="1" x14ac:dyDescent="0.25">
      <c r="A22" s="111">
        <v>18</v>
      </c>
      <c r="B22" s="111">
        <v>19</v>
      </c>
      <c r="C22" s="111" t="s">
        <v>81</v>
      </c>
      <c r="D22" s="111" t="s">
        <v>164</v>
      </c>
      <c r="E22" s="112" t="s">
        <v>82</v>
      </c>
      <c r="F22" s="111"/>
      <c r="G22" s="112" t="s">
        <v>83</v>
      </c>
      <c r="H22" s="112" t="s">
        <v>93</v>
      </c>
      <c r="I22" s="112" t="s">
        <v>213</v>
      </c>
      <c r="J22" s="111"/>
    </row>
    <row r="23" spans="1:10" s="54" customFormat="1" ht="60" customHeight="1" x14ac:dyDescent="0.25">
      <c r="A23" s="111">
        <v>19</v>
      </c>
      <c r="B23" s="111">
        <v>20</v>
      </c>
      <c r="C23" s="111" t="s">
        <v>9</v>
      </c>
      <c r="D23" s="111" t="s">
        <v>164</v>
      </c>
      <c r="E23" s="111" t="s">
        <v>10</v>
      </c>
      <c r="F23" s="111"/>
      <c r="G23" s="112" t="s">
        <v>11</v>
      </c>
      <c r="H23" s="112" t="s">
        <v>91</v>
      </c>
      <c r="I23" s="112" t="s">
        <v>214</v>
      </c>
      <c r="J23" s="111"/>
    </row>
    <row r="24" spans="1:10" s="54" customFormat="1" ht="60" customHeight="1" x14ac:dyDescent="0.25">
      <c r="A24" s="111">
        <v>20</v>
      </c>
      <c r="B24" s="111">
        <v>21</v>
      </c>
      <c r="C24" s="111" t="s">
        <v>45</v>
      </c>
      <c r="D24" s="111" t="s">
        <v>164</v>
      </c>
      <c r="E24" s="111" t="s">
        <v>46</v>
      </c>
      <c r="F24" s="111"/>
      <c r="G24" s="112" t="s">
        <v>47</v>
      </c>
      <c r="H24" s="112" t="s">
        <v>108</v>
      </c>
      <c r="I24" s="112" t="s">
        <v>215</v>
      </c>
      <c r="J24" s="111"/>
    </row>
    <row r="25" spans="1:10" s="54" customFormat="1" ht="60" customHeight="1" x14ac:dyDescent="0.25">
      <c r="A25" s="111">
        <v>21</v>
      </c>
      <c r="B25" s="111">
        <v>22</v>
      </c>
      <c r="C25" s="111" t="s">
        <v>72</v>
      </c>
      <c r="D25" s="111" t="s">
        <v>164</v>
      </c>
      <c r="E25" s="111" t="s">
        <v>73</v>
      </c>
      <c r="F25" s="111"/>
      <c r="G25" s="112" t="s">
        <v>74</v>
      </c>
      <c r="H25" s="112" t="s">
        <v>100</v>
      </c>
      <c r="I25" s="112" t="s">
        <v>216</v>
      </c>
      <c r="J25" s="111"/>
    </row>
    <row r="26" spans="1:10" s="54" customFormat="1" ht="60" customHeight="1" x14ac:dyDescent="0.25">
      <c r="A26" s="111">
        <v>22</v>
      </c>
      <c r="B26" s="111">
        <v>23</v>
      </c>
      <c r="C26" s="111" t="s">
        <v>12</v>
      </c>
      <c r="D26" s="111" t="s">
        <v>164</v>
      </c>
      <c r="E26" s="111" t="s">
        <v>13</v>
      </c>
      <c r="F26" s="111"/>
      <c r="G26" s="112" t="s">
        <v>14</v>
      </c>
      <c r="H26" s="112" t="s">
        <v>92</v>
      </c>
      <c r="I26" s="112" t="s">
        <v>217</v>
      </c>
      <c r="J26" s="111"/>
    </row>
    <row r="27" spans="1:10" s="54" customFormat="1" ht="60" customHeight="1" x14ac:dyDescent="0.25">
      <c r="A27" s="111">
        <v>23</v>
      </c>
      <c r="B27" s="111">
        <v>24</v>
      </c>
      <c r="C27" s="111" t="s">
        <v>63</v>
      </c>
      <c r="D27" s="111" t="s">
        <v>147</v>
      </c>
      <c r="E27" s="111" t="s">
        <v>64</v>
      </c>
      <c r="F27" s="111"/>
      <c r="G27" s="112" t="s">
        <v>65</v>
      </c>
      <c r="H27" s="112" t="s">
        <v>97</v>
      </c>
      <c r="I27" s="112" t="s">
        <v>218</v>
      </c>
      <c r="J27" s="111"/>
    </row>
    <row r="28" spans="1:10" s="54" customFormat="1" ht="60" customHeight="1" x14ac:dyDescent="0.25">
      <c r="A28" s="111">
        <v>24</v>
      </c>
      <c r="B28" s="111">
        <v>25</v>
      </c>
      <c r="C28" s="111" t="s">
        <v>69</v>
      </c>
      <c r="D28" s="111" t="s">
        <v>164</v>
      </c>
      <c r="E28" s="111" t="s">
        <v>70</v>
      </c>
      <c r="F28" s="111"/>
      <c r="G28" s="112" t="s">
        <v>71</v>
      </c>
      <c r="H28" s="112" t="s">
        <v>99</v>
      </c>
      <c r="I28" s="112" t="s">
        <v>219</v>
      </c>
      <c r="J28" s="111"/>
    </row>
    <row r="29" spans="1:10" s="54" customFormat="1" ht="60" customHeight="1" x14ac:dyDescent="0.25">
      <c r="A29" s="111">
        <v>25</v>
      </c>
      <c r="B29" s="111">
        <v>26</v>
      </c>
      <c r="C29" s="111" t="s">
        <v>75</v>
      </c>
      <c r="D29" s="111" t="s">
        <v>164</v>
      </c>
      <c r="E29" s="111" t="s">
        <v>76</v>
      </c>
      <c r="F29" s="111"/>
      <c r="G29" s="112" t="s">
        <v>77</v>
      </c>
      <c r="H29" s="112" t="s">
        <v>111</v>
      </c>
      <c r="I29" s="112" t="s">
        <v>220</v>
      </c>
      <c r="J29" s="111"/>
    </row>
    <row r="30" spans="1:10" s="54" customFormat="1" ht="60" customHeight="1" x14ac:dyDescent="0.25">
      <c r="A30" s="111">
        <v>26</v>
      </c>
      <c r="B30" s="111">
        <v>27</v>
      </c>
      <c r="C30" s="111" t="s">
        <v>24</v>
      </c>
      <c r="D30" s="111" t="s">
        <v>164</v>
      </c>
      <c r="E30" s="111" t="s">
        <v>25</v>
      </c>
      <c r="F30" s="111"/>
      <c r="G30" s="112" t="s">
        <v>26</v>
      </c>
      <c r="H30" s="112" t="s">
        <v>112</v>
      </c>
      <c r="I30" s="112" t="s">
        <v>221</v>
      </c>
      <c r="J30" s="111"/>
    </row>
    <row r="31" spans="1:10" s="54" customFormat="1" ht="60" customHeight="1" x14ac:dyDescent="0.25">
      <c r="A31" s="111">
        <v>27</v>
      </c>
      <c r="B31" s="111">
        <v>28</v>
      </c>
      <c r="C31" s="111" t="s">
        <v>84</v>
      </c>
      <c r="D31" s="111" t="s">
        <v>164</v>
      </c>
      <c r="E31" s="112" t="s">
        <v>85</v>
      </c>
      <c r="F31" s="111"/>
      <c r="G31" s="112" t="s">
        <v>86</v>
      </c>
      <c r="H31" s="112" t="s">
        <v>87</v>
      </c>
      <c r="I31" s="112" t="s">
        <v>222</v>
      </c>
      <c r="J31" s="111"/>
    </row>
    <row r="32" spans="1:10" s="55" customFormat="1" ht="33.950000000000003" customHeight="1" x14ac:dyDescent="0.65">
      <c r="A32" s="59"/>
      <c r="B32" s="60"/>
      <c r="C32" s="61" t="s">
        <v>162</v>
      </c>
      <c r="D32" s="62"/>
      <c r="E32" s="62"/>
      <c r="F32" s="62"/>
      <c r="G32" s="63"/>
      <c r="H32" s="63"/>
      <c r="I32" s="63"/>
      <c r="J32" s="60"/>
    </row>
    <row r="33" spans="1:10" s="115" customFormat="1" ht="60" customHeight="1" x14ac:dyDescent="0.65">
      <c r="A33" s="113">
        <v>28</v>
      </c>
      <c r="B33" s="113">
        <v>3</v>
      </c>
      <c r="C33" s="116" t="s">
        <v>51</v>
      </c>
      <c r="D33" s="113" t="s">
        <v>164</v>
      </c>
      <c r="E33" s="113" t="s">
        <v>52</v>
      </c>
      <c r="F33" s="113"/>
      <c r="G33" s="114" t="s">
        <v>53</v>
      </c>
      <c r="H33" s="114" t="s">
        <v>103</v>
      </c>
      <c r="I33" s="114" t="s">
        <v>109</v>
      </c>
      <c r="J33" s="113"/>
    </row>
    <row r="35" spans="1:10" s="55" customFormat="1" ht="77.45" customHeight="1" x14ac:dyDescent="0.65">
      <c r="A35" s="120" t="s">
        <v>226</v>
      </c>
      <c r="B35" s="121"/>
      <c r="C35" s="121"/>
      <c r="D35" s="121"/>
      <c r="E35" s="121"/>
      <c r="F35" s="121"/>
      <c r="G35" s="121"/>
      <c r="H35" s="73"/>
      <c r="I35" s="73"/>
      <c r="J35" s="74"/>
    </row>
  </sheetData>
  <sheetProtection algorithmName="SHA-512" hashValue="NrPEienqRjavTtiYWBMwqeRUVRxMYTNgACLAFQ2MvYkj1mM8DjtOo3cWYBo0dzgGPrCP522Z/bRBTt49ppP/zg==" saltValue="iG8MJw5TTc3L5uIeHxcHz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5:G35"/>
  </mergeCells>
  <printOptions horizontalCentered="1"/>
  <pageMargins left="0.118110236220472" right="7.8740157480315001E-2" top="7.8740157480315001E-2" bottom="0.15748031496063" header="7.8740157480315001E-2" footer="7.8740157480315001E-2"/>
  <pageSetup paperSize="9" orientation="landscape" r:id="rId1"/>
  <headerFooter>
    <oddFooter xml:space="preserve">&amp;C&amp;9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BC3"/>
  <sheetViews>
    <sheetView topLeftCell="T1" zoomScale="70" zoomScaleNormal="70" workbookViewId="0">
      <selection activeCell="F9" sqref="F9"/>
    </sheetView>
  </sheetViews>
  <sheetFormatPr defaultColWidth="9" defaultRowHeight="19.5" x14ac:dyDescent="0.55000000000000004"/>
  <cols>
    <col min="1" max="1" width="5.375" style="49" customWidth="1"/>
    <col min="2" max="2" width="16.75" style="50" customWidth="1"/>
    <col min="3" max="3" width="5.75" style="50" customWidth="1"/>
    <col min="4" max="4" width="14" style="51" customWidth="1"/>
    <col min="5" max="5" width="15" style="51" customWidth="1"/>
    <col min="6" max="6" width="18.5" style="51" customWidth="1"/>
    <col min="7" max="7" width="15.625" style="50" customWidth="1"/>
    <col min="8" max="8" width="16.75" style="52" customWidth="1"/>
    <col min="9" max="9" width="16.25" style="52" customWidth="1"/>
    <col min="10" max="10" width="11.25" style="48" customWidth="1"/>
    <col min="11" max="11" width="9.25" style="48" customWidth="1"/>
    <col min="12" max="12" width="10.125" style="48" customWidth="1"/>
    <col min="13" max="13" width="10.875" style="53" customWidth="1"/>
    <col min="14" max="17" width="8" style="48" customWidth="1"/>
    <col min="18" max="18" width="12.25" style="48" customWidth="1"/>
    <col min="19" max="19" width="12.375" style="48" customWidth="1"/>
    <col min="20" max="20" width="9.5" style="48" customWidth="1"/>
    <col min="21" max="21" width="12.125" style="48" customWidth="1"/>
    <col min="22" max="22" width="12.75" style="53" customWidth="1"/>
    <col min="23" max="24" width="8" style="48" customWidth="1"/>
    <col min="25" max="25" width="10.875" style="48" customWidth="1"/>
    <col min="26" max="26" width="9.25" style="48" customWidth="1"/>
    <col min="27" max="27" width="8.875" style="48" customWidth="1"/>
    <col min="28" max="28" width="8.875" style="54" customWidth="1"/>
    <col min="29" max="29" width="7.75" style="48" hidden="1" customWidth="1"/>
    <col min="30" max="30" width="15.375" style="48" hidden="1" customWidth="1"/>
    <col min="31" max="31" width="7.75" style="48" hidden="1" customWidth="1"/>
    <col min="32" max="32" width="11.25" style="48" hidden="1" customWidth="1"/>
    <col min="33" max="33" width="15.375" style="48" hidden="1" customWidth="1"/>
    <col min="34" max="34" width="11.5" style="48" hidden="1" customWidth="1"/>
    <col min="35" max="35" width="12.125" style="48" hidden="1" customWidth="1"/>
    <col min="36" max="36" width="12.625" style="48" hidden="1" customWidth="1"/>
    <col min="37" max="37" width="11.5" style="48" hidden="1" customWidth="1"/>
    <col min="38" max="38" width="12.125" style="48" hidden="1" customWidth="1"/>
    <col min="39" max="39" width="12.625" style="48" hidden="1" customWidth="1"/>
    <col min="40" max="40" width="11.5" style="48" hidden="1" customWidth="1"/>
    <col min="41" max="41" width="12.125" style="48" hidden="1" customWidth="1"/>
    <col min="42" max="42" width="12.625" style="48" hidden="1" customWidth="1"/>
    <col min="43" max="43" width="7.75" style="48" hidden="1" customWidth="1"/>
    <col min="44" max="44" width="9" style="48"/>
    <col min="45" max="45" width="9.5" style="48" customWidth="1"/>
    <col min="46" max="51" width="9" style="48"/>
    <col min="52" max="52" width="9.75" style="48" customWidth="1"/>
    <col min="53" max="53" width="10.375" style="48" customWidth="1"/>
    <col min="54" max="54" width="8.875" style="48" bestFit="1" customWidth="1"/>
    <col min="55" max="55" width="35.5" style="48" customWidth="1"/>
    <col min="56" max="16384" width="9" style="48"/>
  </cols>
  <sheetData>
    <row r="1" spans="1:55" s="11" customFormat="1" ht="113.1" customHeight="1" thickTop="1" x14ac:dyDescent="0.25">
      <c r="A1" s="122" t="s">
        <v>113</v>
      </c>
      <c r="B1" s="123"/>
      <c r="C1" s="123"/>
      <c r="D1" s="123"/>
      <c r="E1" s="123"/>
      <c r="F1" s="123"/>
      <c r="G1" s="123"/>
      <c r="H1" s="123"/>
      <c r="I1" s="123"/>
      <c r="J1" s="124" t="s">
        <v>114</v>
      </c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"/>
      <c r="AC1" s="2" t="s">
        <v>2</v>
      </c>
      <c r="AD1" s="2" t="s">
        <v>115</v>
      </c>
      <c r="AE1" s="3" t="s">
        <v>2</v>
      </c>
      <c r="AF1" s="3" t="s">
        <v>116</v>
      </c>
      <c r="AG1" s="3" t="s">
        <v>115</v>
      </c>
      <c r="AH1" s="4" t="s">
        <v>117</v>
      </c>
      <c r="AI1" s="4" t="s">
        <v>118</v>
      </c>
      <c r="AJ1" s="4" t="s">
        <v>119</v>
      </c>
      <c r="AK1" s="5" t="s">
        <v>117</v>
      </c>
      <c r="AL1" s="5" t="s">
        <v>118</v>
      </c>
      <c r="AM1" s="5" t="s">
        <v>119</v>
      </c>
      <c r="AN1" s="6" t="s">
        <v>117</v>
      </c>
      <c r="AO1" s="6" t="s">
        <v>118</v>
      </c>
      <c r="AP1" s="6" t="s">
        <v>119</v>
      </c>
      <c r="AQ1" s="7"/>
      <c r="AR1" s="8" t="s">
        <v>120</v>
      </c>
      <c r="AS1" s="8" t="s">
        <v>121</v>
      </c>
      <c r="AT1" s="8" t="s">
        <v>122</v>
      </c>
      <c r="AU1" s="8" t="s">
        <v>123</v>
      </c>
      <c r="AV1" s="8" t="s">
        <v>124</v>
      </c>
      <c r="AW1" s="8" t="s">
        <v>125</v>
      </c>
      <c r="AX1" s="8" t="s">
        <v>117</v>
      </c>
      <c r="AY1" s="8" t="s">
        <v>126</v>
      </c>
      <c r="AZ1" s="8" t="s">
        <v>127</v>
      </c>
      <c r="BA1" s="8" t="s">
        <v>128</v>
      </c>
      <c r="BB1" s="9" t="s">
        <v>129</v>
      </c>
      <c r="BC1" s="10" t="s">
        <v>130</v>
      </c>
    </row>
    <row r="2" spans="1:55" s="30" customFormat="1" ht="111.75" customHeight="1" thickBot="1" x14ac:dyDescent="0.7">
      <c r="A2" s="12" t="s">
        <v>0</v>
      </c>
      <c r="B2" s="13" t="s">
        <v>1</v>
      </c>
      <c r="C2" s="13" t="s">
        <v>2</v>
      </c>
      <c r="D2" s="14" t="s">
        <v>3</v>
      </c>
      <c r="E2" s="14" t="s">
        <v>4</v>
      </c>
      <c r="F2" s="15" t="s">
        <v>131</v>
      </c>
      <c r="G2" s="15" t="s">
        <v>132</v>
      </c>
      <c r="H2" s="15" t="s">
        <v>5</v>
      </c>
      <c r="I2" s="16" t="s">
        <v>133</v>
      </c>
      <c r="J2" s="17" t="s">
        <v>117</v>
      </c>
      <c r="K2" s="18" t="s">
        <v>116</v>
      </c>
      <c r="L2" s="18" t="s">
        <v>134</v>
      </c>
      <c r="M2" s="19" t="s">
        <v>135</v>
      </c>
      <c r="N2" s="18" t="s">
        <v>136</v>
      </c>
      <c r="O2" s="18" t="s">
        <v>137</v>
      </c>
      <c r="P2" s="18" t="s">
        <v>138</v>
      </c>
      <c r="Q2" s="18" t="s">
        <v>118</v>
      </c>
      <c r="R2" s="18" t="s">
        <v>139</v>
      </c>
      <c r="S2" s="18" t="s">
        <v>140</v>
      </c>
      <c r="T2" s="18" t="s">
        <v>141</v>
      </c>
      <c r="U2" s="18" t="s">
        <v>142</v>
      </c>
      <c r="V2" s="19" t="s">
        <v>143</v>
      </c>
      <c r="W2" s="18" t="s">
        <v>144</v>
      </c>
      <c r="X2" s="18" t="s">
        <v>145</v>
      </c>
      <c r="Y2" s="18" t="s">
        <v>146</v>
      </c>
      <c r="Z2" s="18" t="s">
        <v>119</v>
      </c>
      <c r="AA2" s="18" t="s">
        <v>115</v>
      </c>
      <c r="AB2" s="20"/>
      <c r="AC2" s="21" t="s">
        <v>147</v>
      </c>
      <c r="AD2" s="21">
        <v>1</v>
      </c>
      <c r="AE2" s="22" t="s">
        <v>147</v>
      </c>
      <c r="AF2" s="22">
        <v>2</v>
      </c>
      <c r="AG2" s="22">
        <v>1</v>
      </c>
      <c r="AH2" s="23">
        <v>2</v>
      </c>
      <c r="AI2" s="23">
        <v>1</v>
      </c>
      <c r="AJ2" s="23">
        <v>1</v>
      </c>
      <c r="AK2" s="24"/>
      <c r="AL2" s="24">
        <v>2</v>
      </c>
      <c r="AM2" s="24">
        <v>1</v>
      </c>
      <c r="AN2" s="25"/>
      <c r="AO2" s="25">
        <v>1</v>
      </c>
      <c r="AP2" s="25">
        <v>2</v>
      </c>
      <c r="AQ2" s="26"/>
      <c r="AR2" s="27">
        <f>COUNTA($A$3:$A99999)</f>
        <v>1</v>
      </c>
      <c r="AS2" s="27">
        <f>COUNTIF($C$3:$C99999,"ស្រី")</f>
        <v>1</v>
      </c>
      <c r="AT2" s="27">
        <f>COUNTIF($AA$3:$AA99999,1)</f>
        <v>0</v>
      </c>
      <c r="AU2" s="27">
        <f>DCOUNT($A$2:$AA99999,"ផ្ទៀងផ្ទាត់ចុងក្រោយ",$AC$1:$AD$2)</f>
        <v>0</v>
      </c>
      <c r="AV2" s="27">
        <f>COUNTIF($AA$3:$AA$99999,2)</f>
        <v>1</v>
      </c>
      <c r="AW2" s="27">
        <f>COUNTIF(K:K,2)</f>
        <v>1</v>
      </c>
      <c r="AX2" s="27">
        <f>DCOUNT($A$2:$AA99999,"គ្មានស្នាមមេដៃ",$AH$1:$AJ$2)</f>
        <v>0</v>
      </c>
      <c r="AY2" s="27">
        <f>DCOUNT($A$2:$AA99999,"NID_problem",$AK$1:$AM$2)</f>
        <v>1</v>
      </c>
      <c r="AZ2" s="27">
        <f>DCOUNT($A$2:$AA99999,"NID_problem",$AN$1:$AP$2)</f>
        <v>0</v>
      </c>
      <c r="BA2" s="27">
        <f>((AR2-AT2)-SUM(AW2,AX2,AY2,AZ2))</f>
        <v>-1</v>
      </c>
      <c r="BB2" s="28" t="str">
        <f>IF((AR2-AT2)=(AW2+AY2+AZ2+AX2+BA2),"ត្រឹមត្រូវ","មិនត្រឹមត្រូវ")</f>
        <v>ត្រឹមត្រូវ</v>
      </c>
      <c r="BC2" s="29"/>
    </row>
    <row r="3" spans="1:55" ht="57" customHeight="1" x14ac:dyDescent="0.25">
      <c r="A3" s="31">
        <v>1</v>
      </c>
      <c r="B3" s="32" t="s">
        <v>148</v>
      </c>
      <c r="C3" s="32" t="s">
        <v>147</v>
      </c>
      <c r="D3" s="33" t="s">
        <v>149</v>
      </c>
      <c r="E3" s="33" t="s">
        <v>150</v>
      </c>
      <c r="F3" s="32" t="s">
        <v>151</v>
      </c>
      <c r="G3" s="34" t="s">
        <v>152</v>
      </c>
      <c r="H3" s="34" t="s">
        <v>116</v>
      </c>
      <c r="I3" s="35"/>
      <c r="J3" s="36"/>
      <c r="K3" s="37">
        <f>IF(OR(H3="បរទេស",G3="បរទេស"),2,1)</f>
        <v>2</v>
      </c>
      <c r="L3" s="38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12345679</v>
      </c>
      <c r="M3" s="39" t="str">
        <f>IF(L3="បរទេស","បរទេស",IF(AND($BC$2=1,LEN(L3)=8),"0"&amp;L3,IF(LEN(L3)&gt;9,2,LEFT(L3,9))))</f>
        <v>12345679</v>
      </c>
      <c r="N3" s="40">
        <f>IF(L3="បរទេស",1,IF((LEN($M3)-9)=0,1,2))</f>
        <v>2</v>
      </c>
      <c r="O3" s="40">
        <f>IF(M3="",2,1)</f>
        <v>1</v>
      </c>
      <c r="P3" s="40">
        <f>IF(M3="បរទេស",1,IF(COUNTIF(M:M,$M3)&gt;1,2,1))</f>
        <v>1</v>
      </c>
      <c r="Q3" s="41">
        <f>IF(M3="បរទេស",1,MAX(N3:P3))</f>
        <v>2</v>
      </c>
      <c r="R3" s="42" t="str">
        <f>H3</f>
        <v>បរទេស</v>
      </c>
      <c r="S3" s="38" t="str">
        <f>SUBSTITUTE(SUBSTITUTE(SUBSTITUTE(SUBSTITUTE(SUBSTITUTE(SUBSTITUTE(SUBSTITUTE(SUBSTITUTE(SUBSTITUTE(SUBSTITUTE(SUBSTITUTE(SUBSTITUTE(SUBSTITUTE(SUBSTITUTE(SUBSTITUTE(SUBSTITUTE(SUBSTITUTE(SUBSTITUTE(SUBSTITUTE(SUBSTITUTE(SUBSTITUTE(SUBSTITUTE(R3,"១","1"),"២","2"),"៣","3"),"៤","4"),"៥","5"),"៦","6"),"៧","7"),"៨","8"),"៩","9"),"០","0")," ","")," ",""),"​",""),",","/"),"-",""),"(",""),")",""),"+855","0"),"(855)","0"),"O","0"),"o","0"),".","")</f>
        <v>បរទេស</v>
      </c>
      <c r="T3" s="40" t="e">
        <f>LEFT(S3, SEARCH("/",S3,1)-1)</f>
        <v>#VALUE!</v>
      </c>
      <c r="U3" s="38" t="str">
        <f>IFERROR(T3,S3)</f>
        <v>បរទេស</v>
      </c>
      <c r="V3" s="43" t="str">
        <f>IF(LEFT(U3,5)="បរទេស","បរទេស",IF(LEFT(U3,3)="855","0"&amp;MID(U3,4,10),IF(LEFT(U3,1)="0",MID(U3,1,10),IF(LEFT(U3,1)&gt;=1,"0"&amp;MID(U3,1,10),U3))))</f>
        <v>បរទេស</v>
      </c>
      <c r="W3" s="40">
        <f>IF(V3="បរទេស",1,IF(OR(LEN(V3)=9,LEN(V3)=10),1,2))</f>
        <v>1</v>
      </c>
      <c r="X3" s="44">
        <f>IF(V3="",2,1)</f>
        <v>1</v>
      </c>
      <c r="Y3" s="40">
        <f>IF(V3="បរទេស",1,IF(COUNTIF(V:V,$V3)&gt;1,2,1))</f>
        <v>1</v>
      </c>
      <c r="Z3" s="41">
        <f>IF(V3="បរទេស",1,MAX(W3:Y3))</f>
        <v>1</v>
      </c>
      <c r="AA3" s="41">
        <f>IF(K3=2,2,MAX(J3,Q3,Z3,Z3))</f>
        <v>2</v>
      </c>
      <c r="AB3" s="45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7"/>
      <c r="AR3" s="126" t="s">
        <v>153</v>
      </c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7"/>
    </row>
  </sheetData>
  <mergeCells count="3">
    <mergeCell ref="A1:I1"/>
    <mergeCell ref="J1:AA1"/>
    <mergeCell ref="AR3:BC3"/>
  </mergeCells>
  <conditionalFormatting sqref="F3">
    <cfRule type="duplicateValues" dxfId="0" priority="1"/>
  </conditionalFormatting>
  <pageMargins left="0.26" right="0.24" top="0.68" bottom="1.04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D28"/>
  <sheetViews>
    <sheetView view="pageBreakPreview" topLeftCell="A18" zoomScale="85" zoomScaleNormal="70" zoomScaleSheetLayoutView="85" workbookViewId="0">
      <selection activeCell="F9" sqref="F9"/>
    </sheetView>
  </sheetViews>
  <sheetFormatPr defaultColWidth="9" defaultRowHeight="23.25" x14ac:dyDescent="0.65"/>
  <cols>
    <col min="1" max="1" width="6.125" style="55" customWidth="1"/>
    <col min="2" max="2" width="7.375" style="55" bestFit="1" customWidth="1"/>
    <col min="3" max="3" width="16.375" style="55" bestFit="1" customWidth="1"/>
    <col min="4" max="4" width="4.5" style="55" bestFit="1" customWidth="1"/>
    <col min="5" max="5" width="12" style="55" customWidth="1"/>
    <col min="6" max="6" width="13" style="55" customWidth="1"/>
    <col min="7" max="7" width="19.625" style="76" customWidth="1"/>
    <col min="8" max="8" width="14.875" style="76" customWidth="1"/>
    <col min="9" max="9" width="12.875" style="76" customWidth="1"/>
    <col min="10" max="10" width="19.625" style="55" customWidth="1"/>
    <col min="11" max="16384" width="9" style="55"/>
  </cols>
  <sheetData>
    <row r="1" spans="1:10" ht="90" customHeight="1" x14ac:dyDescent="0.65">
      <c r="A1" s="128" t="s">
        <v>154</v>
      </c>
      <c r="B1" s="128"/>
      <c r="C1" s="128"/>
      <c r="D1" s="128"/>
      <c r="E1" s="128"/>
      <c r="F1" s="128"/>
      <c r="G1" s="128"/>
      <c r="H1" s="128"/>
      <c r="I1" s="128"/>
      <c r="J1" s="129"/>
    </row>
    <row r="2" spans="1:10" x14ac:dyDescent="0.65">
      <c r="A2" s="130" t="s">
        <v>155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0" ht="93" x14ac:dyDescent="0.65">
      <c r="A3" s="56" t="s">
        <v>156</v>
      </c>
      <c r="B3" s="56" t="s">
        <v>157</v>
      </c>
      <c r="C3" s="57" t="s">
        <v>1</v>
      </c>
      <c r="D3" s="57" t="s">
        <v>2</v>
      </c>
      <c r="E3" s="57" t="s">
        <v>3</v>
      </c>
      <c r="F3" s="58" t="s">
        <v>4</v>
      </c>
      <c r="G3" s="58" t="s">
        <v>158</v>
      </c>
      <c r="H3" s="58" t="s">
        <v>132</v>
      </c>
      <c r="I3" s="58" t="s">
        <v>5</v>
      </c>
      <c r="J3" s="58" t="s">
        <v>159</v>
      </c>
    </row>
    <row r="4" spans="1:10" ht="33.950000000000003" customHeight="1" x14ac:dyDescent="0.65">
      <c r="A4" s="59"/>
      <c r="B4" s="60"/>
      <c r="C4" s="61" t="s">
        <v>160</v>
      </c>
      <c r="D4" s="62"/>
      <c r="E4" s="62"/>
      <c r="F4" s="62"/>
      <c r="G4" s="63"/>
      <c r="H4" s="63"/>
      <c r="I4" s="63"/>
      <c r="J4" s="60"/>
    </row>
    <row r="5" spans="1:10" s="65" customFormat="1" ht="56.1" customHeight="1" x14ac:dyDescent="0.65">
      <c r="A5" s="64"/>
      <c r="B5" s="64"/>
      <c r="C5" s="64" t="s">
        <v>161</v>
      </c>
      <c r="D5" s="64" t="s">
        <v>161</v>
      </c>
      <c r="E5" s="64" t="s">
        <v>161</v>
      </c>
      <c r="F5" s="64" t="s">
        <v>161</v>
      </c>
      <c r="G5" s="64" t="s">
        <v>161</v>
      </c>
      <c r="H5" s="64" t="s">
        <v>161</v>
      </c>
      <c r="I5" s="64" t="s">
        <v>161</v>
      </c>
      <c r="J5" s="64" t="s">
        <v>161</v>
      </c>
    </row>
    <row r="6" spans="1:10" ht="33.950000000000003" customHeight="1" x14ac:dyDescent="0.65">
      <c r="A6" s="59"/>
      <c r="B6" s="60"/>
      <c r="C6" s="61" t="s">
        <v>160</v>
      </c>
      <c r="D6" s="62"/>
      <c r="E6" s="62"/>
      <c r="F6" s="62"/>
      <c r="G6" s="63"/>
      <c r="H6" s="63"/>
      <c r="I6" s="63"/>
      <c r="J6" s="60"/>
    </row>
    <row r="7" spans="1:10" ht="60" customHeight="1" x14ac:dyDescent="0.65">
      <c r="A7" s="66">
        <v>1</v>
      </c>
      <c r="B7" s="66">
        <v>1</v>
      </c>
      <c r="C7" s="66"/>
      <c r="D7" s="66"/>
      <c r="E7" s="66"/>
      <c r="F7" s="66"/>
      <c r="G7" s="67"/>
      <c r="H7" s="67"/>
      <c r="I7" s="67"/>
      <c r="J7" s="66"/>
    </row>
    <row r="8" spans="1:10" ht="60" customHeight="1" x14ac:dyDescent="0.65">
      <c r="A8" s="68">
        <v>2</v>
      </c>
      <c r="B8" s="68">
        <v>2</v>
      </c>
      <c r="C8" s="68"/>
      <c r="D8" s="68"/>
      <c r="E8" s="68"/>
      <c r="F8" s="68"/>
      <c r="G8" s="69"/>
      <c r="H8" s="69"/>
      <c r="I8" s="69"/>
      <c r="J8" s="68"/>
    </row>
    <row r="9" spans="1:10" ht="60" customHeight="1" x14ac:dyDescent="0.65">
      <c r="A9" s="68">
        <v>3</v>
      </c>
      <c r="B9" s="68">
        <v>3</v>
      </c>
      <c r="C9" s="68"/>
      <c r="D9" s="68"/>
      <c r="E9" s="68"/>
      <c r="F9" s="68"/>
      <c r="G9" s="69"/>
      <c r="H9" s="69"/>
      <c r="I9" s="69"/>
      <c r="J9" s="68"/>
    </row>
    <row r="10" spans="1:10" ht="60" customHeight="1" x14ac:dyDescent="0.65">
      <c r="A10" s="68">
        <v>4</v>
      </c>
      <c r="B10" s="68">
        <v>4</v>
      </c>
      <c r="C10" s="68"/>
      <c r="D10" s="68"/>
      <c r="E10" s="68"/>
      <c r="F10" s="68"/>
      <c r="G10" s="69"/>
      <c r="H10" s="69"/>
      <c r="I10" s="69"/>
      <c r="J10" s="68"/>
    </row>
    <row r="11" spans="1:10" ht="60" customHeight="1" x14ac:dyDescent="0.65">
      <c r="A11" s="68">
        <v>5</v>
      </c>
      <c r="B11" s="68">
        <v>5</v>
      </c>
      <c r="C11" s="68"/>
      <c r="D11" s="68"/>
      <c r="E11" s="68"/>
      <c r="F11" s="68"/>
      <c r="G11" s="69"/>
      <c r="H11" s="69"/>
      <c r="I11" s="69"/>
      <c r="J11" s="68"/>
    </row>
    <row r="12" spans="1:10" ht="33.950000000000003" customHeight="1" x14ac:dyDescent="0.65">
      <c r="A12" s="59"/>
      <c r="B12" s="60"/>
      <c r="C12" s="61" t="s">
        <v>162</v>
      </c>
      <c r="D12" s="62"/>
      <c r="E12" s="62"/>
      <c r="F12" s="62"/>
      <c r="G12" s="63"/>
      <c r="H12" s="63"/>
      <c r="I12" s="63"/>
      <c r="J12" s="60"/>
    </row>
    <row r="13" spans="1:10" ht="60" customHeight="1" x14ac:dyDescent="0.65">
      <c r="A13" s="68">
        <v>6</v>
      </c>
      <c r="B13" s="68">
        <v>1</v>
      </c>
      <c r="C13" s="68"/>
      <c r="D13" s="68"/>
      <c r="E13" s="68"/>
      <c r="F13" s="68"/>
      <c r="G13" s="69"/>
      <c r="H13" s="69"/>
      <c r="I13" s="69"/>
      <c r="J13" s="68"/>
    </row>
    <row r="14" spans="1:10" ht="60" customHeight="1" x14ac:dyDescent="0.65">
      <c r="A14" s="68">
        <v>7</v>
      </c>
      <c r="B14" s="68">
        <v>2</v>
      </c>
      <c r="C14" s="68"/>
      <c r="D14" s="68"/>
      <c r="E14" s="68"/>
      <c r="F14" s="68"/>
      <c r="G14" s="69"/>
      <c r="H14" s="69"/>
      <c r="I14" s="69"/>
      <c r="J14" s="68"/>
    </row>
    <row r="15" spans="1:10" ht="60" customHeight="1" x14ac:dyDescent="0.65">
      <c r="A15" s="68">
        <v>8</v>
      </c>
      <c r="B15" s="68">
        <v>3</v>
      </c>
      <c r="C15" s="68"/>
      <c r="D15" s="68"/>
      <c r="E15" s="68"/>
      <c r="F15" s="68"/>
      <c r="G15" s="69"/>
      <c r="H15" s="69"/>
      <c r="I15" s="69"/>
      <c r="J15" s="68"/>
    </row>
    <row r="16" spans="1:10" ht="60" customHeight="1" x14ac:dyDescent="0.65">
      <c r="A16" s="68">
        <v>9</v>
      </c>
      <c r="B16" s="68">
        <v>4</v>
      </c>
      <c r="C16" s="68"/>
      <c r="D16" s="68"/>
      <c r="E16" s="68"/>
      <c r="F16" s="68"/>
      <c r="G16" s="69"/>
      <c r="H16" s="69"/>
      <c r="I16" s="69"/>
      <c r="J16" s="68"/>
    </row>
    <row r="17" spans="1:56" ht="60" customHeight="1" x14ac:dyDescent="0.65">
      <c r="A17" s="68">
        <v>10</v>
      </c>
      <c r="B17" s="68">
        <v>5</v>
      </c>
      <c r="C17" s="68" t="s">
        <v>163</v>
      </c>
      <c r="D17" s="68" t="s">
        <v>164</v>
      </c>
      <c r="E17" s="68" t="s">
        <v>165</v>
      </c>
      <c r="F17" s="68"/>
      <c r="G17" s="69"/>
      <c r="H17" s="69"/>
      <c r="I17" s="69"/>
      <c r="J17" s="68"/>
    </row>
    <row r="18" spans="1:56" ht="33.950000000000003" customHeight="1" x14ac:dyDescent="0.65">
      <c r="A18" s="59"/>
      <c r="B18" s="60"/>
      <c r="C18" s="61" t="s">
        <v>162</v>
      </c>
      <c r="D18" s="62"/>
      <c r="E18" s="62"/>
      <c r="F18" s="62"/>
      <c r="G18" s="63"/>
      <c r="H18" s="63"/>
      <c r="I18" s="63"/>
      <c r="J18" s="60"/>
    </row>
    <row r="19" spans="1:56" s="65" customFormat="1" ht="56.1" customHeight="1" x14ac:dyDescent="0.65">
      <c r="A19" s="64"/>
      <c r="B19" s="64"/>
      <c r="C19" s="64" t="s">
        <v>161</v>
      </c>
      <c r="D19" s="64" t="s">
        <v>161</v>
      </c>
      <c r="E19" s="64" t="s">
        <v>161</v>
      </c>
      <c r="F19" s="64" t="s">
        <v>161</v>
      </c>
      <c r="G19" s="64" t="s">
        <v>161</v>
      </c>
      <c r="H19" s="64" t="s">
        <v>161</v>
      </c>
      <c r="I19" s="64" t="s">
        <v>161</v>
      </c>
      <c r="J19" s="64" t="s">
        <v>161</v>
      </c>
    </row>
    <row r="20" spans="1:56" x14ac:dyDescent="0.65">
      <c r="A20" s="70"/>
      <c r="B20" s="70"/>
      <c r="C20" s="70"/>
      <c r="D20" s="70"/>
      <c r="E20" s="70"/>
      <c r="F20" s="70"/>
      <c r="G20" s="71"/>
      <c r="H20" s="71"/>
      <c r="I20" s="71"/>
      <c r="J20" s="72"/>
    </row>
    <row r="21" spans="1:56" ht="67.7" customHeight="1" x14ac:dyDescent="0.65">
      <c r="A21" s="121" t="s">
        <v>166</v>
      </c>
      <c r="B21" s="121"/>
      <c r="C21" s="121"/>
      <c r="D21" s="121"/>
      <c r="E21" s="121"/>
      <c r="F21" s="121"/>
      <c r="G21" s="121"/>
      <c r="H21" s="73"/>
      <c r="I21" s="73"/>
      <c r="J21" s="74"/>
    </row>
    <row r="22" spans="1:56" s="75" customFormat="1" x14ac:dyDescent="0.65">
      <c r="B22" s="74"/>
      <c r="C22" s="74"/>
      <c r="D22" s="74"/>
      <c r="E22" s="74"/>
      <c r="F22" s="74"/>
      <c r="G22" s="73"/>
      <c r="H22" s="73"/>
      <c r="I22" s="73"/>
      <c r="J22" s="74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</row>
    <row r="23" spans="1:56" ht="44.1" customHeight="1" x14ac:dyDescent="0.65">
      <c r="G23" s="55"/>
      <c r="H23" s="55"/>
      <c r="I23" s="55"/>
    </row>
    <row r="24" spans="1:56" x14ac:dyDescent="0.65">
      <c r="G24" s="55"/>
      <c r="H24" s="55"/>
      <c r="I24" s="55"/>
    </row>
    <row r="25" spans="1:56" x14ac:dyDescent="0.65">
      <c r="G25" s="55"/>
      <c r="H25" s="55"/>
      <c r="I25" s="55"/>
    </row>
    <row r="26" spans="1:56" x14ac:dyDescent="0.65">
      <c r="G26" s="55"/>
      <c r="H26" s="55"/>
      <c r="I26" s="55"/>
    </row>
    <row r="27" spans="1:56" x14ac:dyDescent="0.65">
      <c r="G27" s="55"/>
      <c r="H27" s="55"/>
      <c r="I27" s="55"/>
    </row>
    <row r="28" spans="1:56" x14ac:dyDescent="0.65">
      <c r="G28" s="55"/>
      <c r="H28" s="55"/>
      <c r="I28" s="55"/>
    </row>
  </sheetData>
  <sheetProtection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21:G21"/>
  </mergeCells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X97"/>
  <sheetViews>
    <sheetView zoomScaleNormal="100" workbookViewId="0">
      <selection activeCell="F9" sqref="F9"/>
    </sheetView>
  </sheetViews>
  <sheetFormatPr defaultColWidth="12.5" defaultRowHeight="21" x14ac:dyDescent="0.6"/>
  <cols>
    <col min="1" max="1" width="4.875" style="82" customWidth="1"/>
    <col min="2" max="2" width="14.125" style="82" customWidth="1"/>
    <col min="3" max="3" width="16.875" style="82" customWidth="1"/>
    <col min="4" max="4" width="12" style="98" customWidth="1"/>
    <col min="5" max="5" width="11.625" style="82" customWidth="1"/>
    <col min="6" max="6" width="20.75" style="82" customWidth="1"/>
    <col min="7" max="7" width="23.375" style="82" customWidth="1"/>
    <col min="8" max="8" width="15.5" style="85" customWidth="1"/>
    <col min="9" max="9" width="15.375" style="85" customWidth="1"/>
    <col min="10" max="10" width="15.875" style="91" customWidth="1"/>
    <col min="11" max="11" width="14.5" style="92" customWidth="1"/>
    <col min="12" max="12" width="14.75" style="92" customWidth="1"/>
    <col min="13" max="13" width="15.875" style="92" customWidth="1"/>
    <col min="14" max="14" width="15.125" style="92" customWidth="1"/>
    <col min="15" max="15" width="12.375" style="92" customWidth="1"/>
    <col min="16" max="16" width="14.625" style="92" customWidth="1"/>
    <col min="17" max="17" width="10" style="92" customWidth="1"/>
    <col min="18" max="18" width="17.125" style="92" customWidth="1"/>
    <col min="19" max="19" width="23.875" style="92" customWidth="1"/>
    <col min="20" max="20" width="29" style="92" customWidth="1"/>
    <col min="21" max="21" width="17.75" style="93" bestFit="1" customWidth="1"/>
    <col min="22" max="22" width="16" style="94" bestFit="1" customWidth="1"/>
    <col min="23" max="16384" width="12.5" style="82"/>
  </cols>
  <sheetData>
    <row r="1" spans="1:24" ht="23.25" customHeight="1" x14ac:dyDescent="0.6">
      <c r="A1" s="77" t="s">
        <v>0</v>
      </c>
      <c r="B1" s="77" t="s">
        <v>167</v>
      </c>
      <c r="C1" s="77" t="s">
        <v>168</v>
      </c>
      <c r="D1" s="77" t="s">
        <v>169</v>
      </c>
      <c r="E1" s="78" t="s">
        <v>170</v>
      </c>
      <c r="F1" s="78" t="s">
        <v>171</v>
      </c>
      <c r="G1" s="77" t="s">
        <v>172</v>
      </c>
      <c r="H1" s="79" t="s">
        <v>173</v>
      </c>
      <c r="I1" s="79" t="s">
        <v>174</v>
      </c>
      <c r="J1" s="80" t="s">
        <v>175</v>
      </c>
      <c r="K1" s="78" t="s">
        <v>120</v>
      </c>
      <c r="L1" s="78" t="s">
        <v>121</v>
      </c>
      <c r="M1" s="78" t="s">
        <v>122</v>
      </c>
      <c r="N1" s="78" t="s">
        <v>123</v>
      </c>
      <c r="O1" s="78" t="s">
        <v>124</v>
      </c>
      <c r="P1" s="78" t="s">
        <v>125</v>
      </c>
      <c r="Q1" s="78" t="s">
        <v>117</v>
      </c>
      <c r="R1" s="78" t="s">
        <v>126</v>
      </c>
      <c r="S1" s="78" t="s">
        <v>176</v>
      </c>
      <c r="T1" s="78" t="s">
        <v>128</v>
      </c>
      <c r="U1" s="81" t="s">
        <v>177</v>
      </c>
      <c r="V1" s="81" t="s">
        <v>178</v>
      </c>
      <c r="X1" s="83" t="s">
        <v>179</v>
      </c>
    </row>
    <row r="2" spans="1:24" s="99" customFormat="1" ht="23.25" customHeight="1" x14ac:dyDescent="0.6">
      <c r="A2" s="99">
        <v>1</v>
      </c>
      <c r="B2" s="100" t="s">
        <v>180</v>
      </c>
      <c r="C2" s="99" t="s">
        <v>181</v>
      </c>
      <c r="D2" s="101">
        <v>43949</v>
      </c>
      <c r="E2" s="101" t="s">
        <v>182</v>
      </c>
      <c r="F2" s="99">
        <v>2922</v>
      </c>
      <c r="G2" s="99" t="s">
        <v>183</v>
      </c>
      <c r="H2" s="101">
        <v>43948</v>
      </c>
      <c r="I2" s="101">
        <v>43978</v>
      </c>
      <c r="J2" s="102">
        <f>IF(H2="","",DATEDIF(H2,I2,"d"))</f>
        <v>30</v>
      </c>
      <c r="K2" s="103">
        <v>1078</v>
      </c>
      <c r="L2" s="103">
        <v>975</v>
      </c>
      <c r="M2" s="103">
        <v>1070</v>
      </c>
      <c r="N2" s="103">
        <v>970</v>
      </c>
      <c r="O2" s="103">
        <v>8</v>
      </c>
      <c r="P2" s="103">
        <v>0</v>
      </c>
      <c r="Q2" s="103">
        <v>0</v>
      </c>
      <c r="R2" s="103">
        <v>0</v>
      </c>
      <c r="S2" s="103">
        <v>8</v>
      </c>
      <c r="T2" s="103">
        <v>0</v>
      </c>
      <c r="U2" s="104"/>
      <c r="V2" s="104"/>
      <c r="X2" s="101">
        <v>43976</v>
      </c>
    </row>
    <row r="3" spans="1:24" s="99" customFormat="1" ht="23.25" customHeight="1" x14ac:dyDescent="0.6">
      <c r="A3" s="99">
        <v>2</v>
      </c>
      <c r="B3" s="100" t="s">
        <v>180</v>
      </c>
      <c r="C3" s="99" t="s">
        <v>181</v>
      </c>
      <c r="D3" s="101">
        <v>43958</v>
      </c>
      <c r="E3" s="99" t="s">
        <v>184</v>
      </c>
      <c r="F3" s="99">
        <v>3053</v>
      </c>
      <c r="G3" s="99" t="s">
        <v>185</v>
      </c>
      <c r="H3" s="101">
        <v>43952</v>
      </c>
      <c r="I3" s="101">
        <v>43982</v>
      </c>
      <c r="J3" s="102">
        <f>IF(H3="","",DATEDIF(H3,I3,"d"))</f>
        <v>30</v>
      </c>
      <c r="K3" s="103">
        <v>684</v>
      </c>
      <c r="L3" s="103">
        <v>532</v>
      </c>
      <c r="M3" s="103">
        <v>678</v>
      </c>
      <c r="N3" s="103">
        <v>527</v>
      </c>
      <c r="O3" s="103">
        <v>6</v>
      </c>
      <c r="P3" s="103">
        <v>0</v>
      </c>
      <c r="Q3" s="103">
        <v>0</v>
      </c>
      <c r="R3" s="103">
        <v>1</v>
      </c>
      <c r="S3" s="103">
        <v>5</v>
      </c>
      <c r="T3" s="103">
        <v>0</v>
      </c>
      <c r="U3" s="104"/>
      <c r="V3" s="104"/>
      <c r="X3" s="101">
        <v>43977</v>
      </c>
    </row>
    <row r="4" spans="1:24" s="99" customFormat="1" ht="23.25" customHeight="1" x14ac:dyDescent="0.6">
      <c r="A4" s="99">
        <v>3</v>
      </c>
      <c r="B4" s="100" t="s">
        <v>180</v>
      </c>
      <c r="C4" s="99" t="s">
        <v>181</v>
      </c>
      <c r="D4" s="101">
        <v>43969</v>
      </c>
      <c r="E4" s="99" t="s">
        <v>186</v>
      </c>
      <c r="F4" s="99">
        <v>1604</v>
      </c>
      <c r="G4" s="99" t="s">
        <v>187</v>
      </c>
      <c r="H4" s="101">
        <v>43965</v>
      </c>
      <c r="I4" s="101">
        <v>44026</v>
      </c>
      <c r="J4" s="102">
        <f>IF(H4="","",DATEDIF(H4,I4,"d"))</f>
        <v>61</v>
      </c>
      <c r="K4" s="103">
        <v>960</v>
      </c>
      <c r="L4" s="103">
        <v>865</v>
      </c>
      <c r="M4" s="103">
        <v>792</v>
      </c>
      <c r="N4" s="103">
        <v>709</v>
      </c>
      <c r="O4" s="103">
        <v>168</v>
      </c>
      <c r="P4" s="103">
        <v>0</v>
      </c>
      <c r="Q4" s="103">
        <v>39</v>
      </c>
      <c r="R4" s="103">
        <v>54</v>
      </c>
      <c r="S4" s="103">
        <v>68</v>
      </c>
      <c r="T4" s="103">
        <v>7</v>
      </c>
      <c r="U4" s="104"/>
      <c r="V4" s="104"/>
      <c r="X4" s="101">
        <v>43978</v>
      </c>
    </row>
    <row r="5" spans="1:24" s="99" customFormat="1" ht="23.25" customHeight="1" x14ac:dyDescent="0.6">
      <c r="A5" s="99">
        <v>4</v>
      </c>
      <c r="B5" s="100" t="s">
        <v>180</v>
      </c>
      <c r="C5" s="99" t="s">
        <v>181</v>
      </c>
      <c r="D5" s="101">
        <v>43949</v>
      </c>
      <c r="E5" s="99" t="s">
        <v>188</v>
      </c>
      <c r="F5" s="99">
        <v>2922</v>
      </c>
      <c r="G5" s="99" t="s">
        <v>189</v>
      </c>
      <c r="H5" s="101">
        <v>43983</v>
      </c>
      <c r="I5" s="101">
        <v>44043</v>
      </c>
      <c r="J5" s="102">
        <f t="shared" ref="J5" si="0">IF(H5="","",DATEDIF(H5,I5,"d"))</f>
        <v>60</v>
      </c>
      <c r="K5" s="103">
        <v>272</v>
      </c>
      <c r="L5" s="103">
        <v>235</v>
      </c>
      <c r="M5" s="103">
        <v>249</v>
      </c>
      <c r="N5" s="103">
        <v>215</v>
      </c>
      <c r="O5" s="103">
        <v>23</v>
      </c>
      <c r="P5" s="103">
        <v>0</v>
      </c>
      <c r="Q5" s="103">
        <v>4</v>
      </c>
      <c r="R5" s="103">
        <v>4</v>
      </c>
      <c r="S5" s="103">
        <v>15</v>
      </c>
      <c r="T5" s="103">
        <v>0</v>
      </c>
      <c r="U5" s="104"/>
      <c r="V5" s="104"/>
      <c r="X5" s="101">
        <v>43978</v>
      </c>
    </row>
    <row r="6" spans="1:24" s="105" customFormat="1" ht="23.25" customHeight="1" x14ac:dyDescent="0.6">
      <c r="A6" s="105">
        <v>1</v>
      </c>
      <c r="B6" s="106" t="s">
        <v>180</v>
      </c>
      <c r="C6" s="105" t="s">
        <v>181</v>
      </c>
      <c r="D6" s="107">
        <v>43984</v>
      </c>
      <c r="E6" s="105" t="s">
        <v>223</v>
      </c>
      <c r="F6" s="105">
        <v>847</v>
      </c>
      <c r="G6" s="105" t="s">
        <v>225</v>
      </c>
      <c r="H6" s="107">
        <v>43983</v>
      </c>
      <c r="I6" s="107">
        <v>43997</v>
      </c>
      <c r="J6" s="86">
        <f t="shared" ref="J6" si="1">IF(H6="","",DATEDIF(H6,I6,"d"))</f>
        <v>14</v>
      </c>
      <c r="K6" s="87">
        <v>28</v>
      </c>
      <c r="L6" s="87">
        <v>6</v>
      </c>
      <c r="M6" s="87">
        <v>27</v>
      </c>
      <c r="N6" s="87">
        <v>6</v>
      </c>
      <c r="O6" s="87">
        <v>1</v>
      </c>
      <c r="P6" s="87">
        <v>1</v>
      </c>
      <c r="Q6" s="87">
        <v>0</v>
      </c>
      <c r="R6" s="87">
        <v>0</v>
      </c>
      <c r="S6" s="87">
        <v>0</v>
      </c>
      <c r="T6" s="87">
        <v>0</v>
      </c>
      <c r="U6" s="108"/>
      <c r="V6" s="108"/>
      <c r="X6" s="107">
        <v>43984</v>
      </c>
    </row>
    <row r="7" spans="1:24" ht="23.25" customHeight="1" x14ac:dyDescent="0.6">
      <c r="B7" s="84"/>
      <c r="D7" s="85"/>
      <c r="E7" s="82" t="s">
        <v>224</v>
      </c>
      <c r="H7" s="107"/>
      <c r="I7" s="107"/>
      <c r="J7" s="86"/>
      <c r="K7" s="87"/>
      <c r="L7" s="87"/>
      <c r="M7" s="87"/>
      <c r="N7" s="87"/>
      <c r="O7" s="87"/>
      <c r="P7" s="87"/>
      <c r="Q7" s="87"/>
      <c r="R7" s="87"/>
      <c r="S7" s="87"/>
      <c r="T7" s="87"/>
      <c r="U7" s="88"/>
      <c r="V7" s="88"/>
      <c r="X7" s="107" t="s">
        <v>224</v>
      </c>
    </row>
    <row r="8" spans="1:24" ht="23.25" customHeight="1" x14ac:dyDescent="0.6">
      <c r="B8" s="84"/>
      <c r="D8" s="85"/>
      <c r="J8" s="86"/>
      <c r="K8" s="87"/>
      <c r="L8" s="87"/>
      <c r="M8" s="87"/>
      <c r="N8" s="87"/>
      <c r="O8" s="87"/>
      <c r="P8" s="87"/>
      <c r="Q8" s="87"/>
      <c r="R8" s="87"/>
      <c r="S8" s="87"/>
      <c r="T8" s="87"/>
      <c r="U8" s="88"/>
      <c r="V8" s="88"/>
    </row>
    <row r="9" spans="1:24" ht="23.25" customHeight="1" x14ac:dyDescent="0.6">
      <c r="B9" s="84"/>
      <c r="D9" s="85"/>
      <c r="J9" s="86"/>
      <c r="K9" s="87"/>
      <c r="L9" s="87"/>
      <c r="M9" s="87"/>
      <c r="N9" s="87"/>
      <c r="O9" s="87"/>
      <c r="P9" s="87"/>
      <c r="Q9" s="87"/>
      <c r="R9" s="87"/>
      <c r="S9" s="87"/>
      <c r="T9" s="87"/>
      <c r="U9" s="88"/>
      <c r="V9" s="88"/>
    </row>
    <row r="10" spans="1:24" ht="23.25" customHeight="1" x14ac:dyDescent="0.6">
      <c r="B10" s="84"/>
      <c r="D10" s="85"/>
      <c r="J10" s="86" t="str">
        <f t="shared" ref="J10:J29" si="2">IF(H10="","",DATEDIF(H10,I10,"d"))</f>
        <v/>
      </c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8" t="str">
        <f>IF(F10="","",COUNTIF(F$2:F10,F10))</f>
        <v/>
      </c>
      <c r="V10" s="88" t="str">
        <f>IF(G10="","",COUNTIF(G$2:G10,G10))</f>
        <v/>
      </c>
    </row>
    <row r="11" spans="1:24" ht="23.25" customHeight="1" x14ac:dyDescent="0.6">
      <c r="B11" s="84"/>
      <c r="D11" s="85"/>
      <c r="J11" s="86" t="str">
        <f t="shared" si="2"/>
        <v/>
      </c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8" t="str">
        <f>IF(F11="","",COUNTIF(F$2:F11,F11))</f>
        <v/>
      </c>
      <c r="V11" s="88" t="str">
        <f>IF(G11="","",COUNTIF(G$2:G11,G11))</f>
        <v/>
      </c>
    </row>
    <row r="12" spans="1:24" ht="23.25" customHeight="1" x14ac:dyDescent="0.6">
      <c r="B12" s="84"/>
      <c r="D12" s="85"/>
      <c r="J12" s="86" t="str">
        <f t="shared" si="2"/>
        <v/>
      </c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8" t="str">
        <f>IF(F12="","",COUNTIF(F$2:F12,F12))</f>
        <v/>
      </c>
      <c r="V12" s="88" t="str">
        <f>IF(G12="","",COUNTIF(G$2:G12,G12))</f>
        <v/>
      </c>
    </row>
    <row r="13" spans="1:24" ht="23.25" customHeight="1" x14ac:dyDescent="0.6">
      <c r="B13" s="84"/>
      <c r="D13" s="85"/>
      <c r="J13" s="86" t="str">
        <f t="shared" si="2"/>
        <v/>
      </c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8" t="str">
        <f>IF(F13="","",COUNTIF(F$2:F13,F13))</f>
        <v/>
      </c>
      <c r="V13" s="88" t="str">
        <f>IF(G13="","",COUNTIF(G$2:G13,G13))</f>
        <v/>
      </c>
    </row>
    <row r="14" spans="1:24" ht="23.25" customHeight="1" x14ac:dyDescent="0.6">
      <c r="B14" s="84"/>
      <c r="D14" s="85"/>
      <c r="J14" s="86" t="str">
        <f t="shared" si="2"/>
        <v/>
      </c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8" t="str">
        <f>IF(F14="","",COUNTIF(F$2:F14,F14))</f>
        <v/>
      </c>
      <c r="V14" s="88" t="str">
        <f>IF(G14="","",COUNTIF(G$2:G14,G14))</f>
        <v/>
      </c>
    </row>
    <row r="15" spans="1:24" ht="23.25" customHeight="1" x14ac:dyDescent="0.6">
      <c r="B15" s="84"/>
      <c r="D15" s="85"/>
      <c r="J15" s="86" t="str">
        <f t="shared" si="2"/>
        <v/>
      </c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8" t="str">
        <f>IF(F15="","",COUNTIF(F$2:F15,F15))</f>
        <v/>
      </c>
      <c r="V15" s="88" t="str">
        <f>IF(G15="","",COUNTIF(G$2:G15,G15))</f>
        <v/>
      </c>
    </row>
    <row r="16" spans="1:24" ht="23.25" customHeight="1" x14ac:dyDescent="0.6">
      <c r="B16" s="84"/>
      <c r="D16" s="85"/>
      <c r="J16" s="86" t="str">
        <f t="shared" si="2"/>
        <v/>
      </c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8" t="str">
        <f>IF(F16="","",COUNTIF(F$2:F16,F16))</f>
        <v/>
      </c>
      <c r="V16" s="88" t="str">
        <f>IF(G16="","",COUNTIF(G$2:G16,G16))</f>
        <v/>
      </c>
    </row>
    <row r="17" spans="2:22" ht="23.25" customHeight="1" x14ac:dyDescent="0.6">
      <c r="B17" s="84"/>
      <c r="D17" s="85"/>
      <c r="J17" s="86" t="str">
        <f t="shared" si="2"/>
        <v/>
      </c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8" t="str">
        <f>IF(F17="","",COUNTIF(F$2:F17,F17))</f>
        <v/>
      </c>
      <c r="V17" s="88" t="str">
        <f>IF(G17="","",COUNTIF(G$2:G17,G17))</f>
        <v/>
      </c>
    </row>
    <row r="18" spans="2:22" ht="23.25" customHeight="1" x14ac:dyDescent="0.6">
      <c r="B18" s="84"/>
      <c r="D18" s="85"/>
      <c r="J18" s="86" t="str">
        <f t="shared" si="2"/>
        <v/>
      </c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8" t="str">
        <f>IF(F18="","",COUNTIF(F$2:F18,F18))</f>
        <v/>
      </c>
      <c r="V18" s="88" t="str">
        <f>IF(G18="","",COUNTIF(G$2:G18,G18))</f>
        <v/>
      </c>
    </row>
    <row r="19" spans="2:22" ht="23.25" customHeight="1" x14ac:dyDescent="0.6">
      <c r="B19" s="84"/>
      <c r="D19" s="85"/>
      <c r="J19" s="86" t="str">
        <f t="shared" si="2"/>
        <v/>
      </c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8" t="str">
        <f>IF(F19="","",COUNTIF(F$2:F19,F19))</f>
        <v/>
      </c>
      <c r="V19" s="88" t="str">
        <f>IF(G19="","",COUNTIF(G$2:G19,G19))</f>
        <v/>
      </c>
    </row>
    <row r="20" spans="2:22" ht="23.25" customHeight="1" x14ac:dyDescent="0.6">
      <c r="B20" s="84"/>
      <c r="D20" s="85"/>
      <c r="G20" s="89"/>
      <c r="J20" s="86" t="str">
        <f t="shared" si="2"/>
        <v/>
      </c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8" t="str">
        <f>IF(F20="","",COUNTIF(F$2:F20,F20))</f>
        <v/>
      </c>
      <c r="V20" s="88" t="str">
        <f>IF(G20="","",COUNTIF(G$2:G20,G20))</f>
        <v/>
      </c>
    </row>
    <row r="21" spans="2:22" ht="23.25" customHeight="1" x14ac:dyDescent="0.6">
      <c r="B21" s="84"/>
      <c r="D21" s="85"/>
      <c r="J21" s="86" t="str">
        <f t="shared" si="2"/>
        <v/>
      </c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8" t="str">
        <f>IF(F21="","",COUNTIF(F$2:F21,F21))</f>
        <v/>
      </c>
      <c r="V21" s="88" t="str">
        <f>IF(G21="","",COUNTIF(G$2:G21,G21))</f>
        <v/>
      </c>
    </row>
    <row r="22" spans="2:22" ht="23.25" customHeight="1" x14ac:dyDescent="0.6">
      <c r="B22" s="84"/>
      <c r="D22" s="85"/>
      <c r="J22" s="86" t="str">
        <f t="shared" si="2"/>
        <v/>
      </c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8" t="str">
        <f>IF(F22="","",COUNTIF(F$2:F22,F22))</f>
        <v/>
      </c>
      <c r="V22" s="88" t="str">
        <f>IF(G22="","",COUNTIF(G$2:G22,G22))</f>
        <v/>
      </c>
    </row>
    <row r="23" spans="2:22" ht="23.25" customHeight="1" x14ac:dyDescent="0.6">
      <c r="B23" s="84"/>
      <c r="D23" s="85"/>
      <c r="J23" s="86" t="str">
        <f t="shared" si="2"/>
        <v/>
      </c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8" t="str">
        <f>IF(F23="","",COUNTIF(F$2:F23,F23))</f>
        <v/>
      </c>
      <c r="V23" s="88" t="str">
        <f>IF(G23="","",COUNTIF(G$2:G23,G23))</f>
        <v/>
      </c>
    </row>
    <row r="24" spans="2:22" ht="23.25" customHeight="1" x14ac:dyDescent="0.6">
      <c r="B24" s="84"/>
      <c r="D24" s="85"/>
      <c r="J24" s="86" t="str">
        <f t="shared" si="2"/>
        <v/>
      </c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8" t="str">
        <f>IF(F24="","",COUNTIF(F$2:F24,F24))</f>
        <v/>
      </c>
      <c r="V24" s="88" t="str">
        <f>IF(G24="","",COUNTIF(G$2:G24,G24))</f>
        <v/>
      </c>
    </row>
    <row r="25" spans="2:22" ht="23.25" customHeight="1" x14ac:dyDescent="0.6">
      <c r="B25" s="84"/>
      <c r="D25" s="85"/>
      <c r="J25" s="86" t="str">
        <f t="shared" si="2"/>
        <v/>
      </c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8" t="str">
        <f>IF(F25="","",COUNTIF(F$2:F25,F25))</f>
        <v/>
      </c>
      <c r="V25" s="88" t="str">
        <f>IF(G25="","",COUNTIF(G$2:G25,G25))</f>
        <v/>
      </c>
    </row>
    <row r="26" spans="2:22" ht="23.25" customHeight="1" x14ac:dyDescent="0.6">
      <c r="B26" s="84"/>
      <c r="D26" s="85"/>
      <c r="J26" s="86" t="str">
        <f t="shared" si="2"/>
        <v/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8" t="str">
        <f>IF(F26="","",COUNTIF(F$2:F26,F26))</f>
        <v/>
      </c>
      <c r="V26" s="88" t="str">
        <f>IF(G26="","",COUNTIF(G$2:G26,G26))</f>
        <v/>
      </c>
    </row>
    <row r="27" spans="2:22" ht="23.25" customHeight="1" x14ac:dyDescent="0.6">
      <c r="B27" s="84"/>
      <c r="D27" s="85"/>
      <c r="J27" s="86" t="str">
        <f t="shared" si="2"/>
        <v/>
      </c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8" t="str">
        <f>IF(F27="","",COUNTIF(F$2:F27,F27))</f>
        <v/>
      </c>
      <c r="V27" s="88" t="str">
        <f>IF(G27="","",COUNTIF(G$2:G27,G27))</f>
        <v/>
      </c>
    </row>
    <row r="28" spans="2:22" ht="23.25" customHeight="1" x14ac:dyDescent="0.6">
      <c r="B28" s="84"/>
      <c r="D28" s="85"/>
      <c r="J28" s="86" t="str">
        <f t="shared" si="2"/>
        <v/>
      </c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8" t="str">
        <f>IF(F28="","",COUNTIF(F$2:F28,F28))</f>
        <v/>
      </c>
      <c r="V28" s="88" t="str">
        <f>IF(G28="","",COUNTIF(G$2:G28,G28))</f>
        <v/>
      </c>
    </row>
    <row r="29" spans="2:22" ht="23.25" customHeight="1" x14ac:dyDescent="0.6">
      <c r="B29" s="84"/>
      <c r="D29" s="85"/>
      <c r="J29" s="86" t="str">
        <f t="shared" si="2"/>
        <v/>
      </c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8" t="str">
        <f>IF(F29="","",COUNTIF(F$2:F29,F29))</f>
        <v/>
      </c>
      <c r="V29" s="88" t="str">
        <f>IF(G29="","",COUNTIF(G$2:G29,G29))</f>
        <v/>
      </c>
    </row>
    <row r="30" spans="2:22" ht="23.25" customHeight="1" x14ac:dyDescent="0.6">
      <c r="B30" s="84"/>
      <c r="D30" s="90"/>
    </row>
    <row r="31" spans="2:22" ht="23.25" customHeight="1" x14ac:dyDescent="0.6">
      <c r="B31" s="84"/>
      <c r="D31" s="90"/>
    </row>
    <row r="32" spans="2:22" ht="23.25" customHeight="1" x14ac:dyDescent="0.6">
      <c r="B32" s="84"/>
      <c r="D32" s="90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</row>
    <row r="33" spans="2:22" ht="23.25" customHeight="1" x14ac:dyDescent="0.6">
      <c r="B33" s="84"/>
      <c r="D33" s="90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</row>
    <row r="34" spans="2:22" ht="23.25" customHeight="1" x14ac:dyDescent="0.6">
      <c r="B34" s="84"/>
      <c r="D34" s="90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</row>
    <row r="35" spans="2:22" ht="23.25" customHeight="1" x14ac:dyDescent="0.6">
      <c r="B35" s="84"/>
      <c r="D35" s="90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</row>
    <row r="36" spans="2:22" ht="23.25" customHeight="1" x14ac:dyDescent="0.6">
      <c r="B36" s="84"/>
      <c r="D36" s="90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</row>
    <row r="37" spans="2:22" ht="23.25" customHeight="1" x14ac:dyDescent="0.6">
      <c r="B37" s="84"/>
      <c r="D37" s="90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</row>
    <row r="38" spans="2:22" ht="23.25" customHeight="1" x14ac:dyDescent="0.6">
      <c r="B38" s="84"/>
      <c r="D38" s="90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</row>
    <row r="39" spans="2:22" ht="23.25" customHeight="1" x14ac:dyDescent="0.6">
      <c r="B39" s="84"/>
      <c r="D39" s="90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</row>
    <row r="40" spans="2:22" ht="23.25" customHeight="1" x14ac:dyDescent="0.6">
      <c r="B40" s="84"/>
      <c r="D40" s="90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</row>
    <row r="41" spans="2:22" ht="23.25" customHeight="1" x14ac:dyDescent="0.6">
      <c r="B41" s="84"/>
      <c r="D41" s="90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</row>
    <row r="42" spans="2:22" ht="23.25" customHeight="1" x14ac:dyDescent="0.6">
      <c r="B42" s="84"/>
      <c r="D42" s="90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</row>
    <row r="43" spans="2:22" ht="23.25" customHeight="1" x14ac:dyDescent="0.6">
      <c r="B43" s="84"/>
      <c r="D43" s="90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</row>
    <row r="44" spans="2:22" ht="23.25" customHeight="1" x14ac:dyDescent="0.6">
      <c r="B44" s="84"/>
      <c r="D44" s="90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</row>
    <row r="45" spans="2:22" ht="23.25" customHeight="1" x14ac:dyDescent="0.6">
      <c r="B45" s="84"/>
      <c r="D45" s="90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</row>
    <row r="46" spans="2:22" ht="23.25" customHeight="1" x14ac:dyDescent="0.6">
      <c r="B46" s="84"/>
      <c r="D46" s="90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</row>
    <row r="47" spans="2:22" ht="23.25" customHeight="1" x14ac:dyDescent="0.6">
      <c r="B47" s="84"/>
      <c r="D47" s="90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</row>
    <row r="48" spans="2:22" ht="23.25" customHeight="1" x14ac:dyDescent="0.6">
      <c r="B48" s="84"/>
      <c r="D48" s="90"/>
      <c r="V48" s="82"/>
    </row>
    <row r="49" spans="2:22" ht="23.25" customHeight="1" x14ac:dyDescent="0.6">
      <c r="B49" s="84"/>
      <c r="D49" s="90"/>
      <c r="V49" s="82"/>
    </row>
    <row r="50" spans="2:22" ht="23.25" customHeight="1" x14ac:dyDescent="0.6">
      <c r="B50" s="84"/>
      <c r="D50" s="90"/>
      <c r="V50" s="82"/>
    </row>
    <row r="51" spans="2:22" ht="23.25" customHeight="1" x14ac:dyDescent="0.6">
      <c r="B51" s="84"/>
      <c r="D51" s="90"/>
      <c r="V51" s="82"/>
    </row>
    <row r="52" spans="2:22" ht="23.25" customHeight="1" x14ac:dyDescent="0.6">
      <c r="B52" s="84"/>
      <c r="D52" s="90"/>
      <c r="V52" s="82"/>
    </row>
    <row r="53" spans="2:22" ht="23.25" customHeight="1" x14ac:dyDescent="0.6">
      <c r="B53" s="84"/>
      <c r="D53" s="90"/>
      <c r="V53" s="82"/>
    </row>
    <row r="54" spans="2:22" ht="23.25" customHeight="1" x14ac:dyDescent="0.6">
      <c r="B54" s="84"/>
      <c r="D54" s="90"/>
      <c r="V54" s="82"/>
    </row>
    <row r="55" spans="2:22" ht="23.25" customHeight="1" x14ac:dyDescent="0.6">
      <c r="B55" s="84"/>
      <c r="D55" s="90"/>
      <c r="V55" s="82"/>
    </row>
    <row r="56" spans="2:22" ht="23.25" customHeight="1" x14ac:dyDescent="0.6">
      <c r="B56" s="84"/>
      <c r="D56" s="90"/>
      <c r="V56" s="82"/>
    </row>
    <row r="57" spans="2:22" ht="23.25" customHeight="1" x14ac:dyDescent="0.6">
      <c r="B57" s="84"/>
      <c r="D57" s="90"/>
      <c r="V57" s="82"/>
    </row>
    <row r="58" spans="2:22" ht="23.25" customHeight="1" x14ac:dyDescent="0.6">
      <c r="B58" s="84"/>
      <c r="D58" s="90"/>
      <c r="V58" s="82"/>
    </row>
    <row r="59" spans="2:22" ht="23.25" customHeight="1" x14ac:dyDescent="0.6">
      <c r="B59" s="84"/>
      <c r="D59" s="90"/>
      <c r="V59" s="82"/>
    </row>
    <row r="60" spans="2:22" ht="23.25" customHeight="1" x14ac:dyDescent="0.6">
      <c r="B60" s="84"/>
      <c r="D60" s="90"/>
      <c r="V60" s="82"/>
    </row>
    <row r="61" spans="2:22" ht="23.25" customHeight="1" x14ac:dyDescent="0.6">
      <c r="B61" s="84"/>
      <c r="D61" s="90"/>
      <c r="U61" s="95"/>
      <c r="V61" s="82"/>
    </row>
    <row r="62" spans="2:22" ht="23.25" customHeight="1" x14ac:dyDescent="0.6">
      <c r="B62" s="84"/>
      <c r="D62" s="90"/>
      <c r="V62" s="82"/>
    </row>
    <row r="63" spans="2:22" ht="23.25" customHeight="1" x14ac:dyDescent="0.6">
      <c r="B63" s="84"/>
      <c r="D63" s="90"/>
      <c r="V63" s="82"/>
    </row>
    <row r="64" spans="2:22" ht="23.25" customHeight="1" x14ac:dyDescent="0.6">
      <c r="B64" s="84"/>
      <c r="D64" s="90"/>
      <c r="V64" s="82"/>
    </row>
    <row r="65" spans="2:22" ht="23.25" customHeight="1" x14ac:dyDescent="0.6">
      <c r="B65" s="84"/>
      <c r="D65" s="90"/>
      <c r="V65" s="82"/>
    </row>
    <row r="66" spans="2:22" ht="23.25" customHeight="1" x14ac:dyDescent="0.6">
      <c r="B66" s="84"/>
      <c r="D66" s="90"/>
      <c r="V66" s="82"/>
    </row>
    <row r="67" spans="2:22" ht="23.25" customHeight="1" x14ac:dyDescent="0.6">
      <c r="B67" s="84"/>
      <c r="D67" s="90"/>
      <c r="V67" s="82"/>
    </row>
    <row r="68" spans="2:22" ht="23.25" customHeight="1" x14ac:dyDescent="0.7">
      <c r="B68" s="84"/>
      <c r="D68" s="90"/>
      <c r="G68" s="96"/>
      <c r="J68" s="97"/>
      <c r="V68" s="82"/>
    </row>
    <row r="69" spans="2:22" ht="23.25" customHeight="1" x14ac:dyDescent="0.6">
      <c r="B69" s="84"/>
      <c r="D69" s="90"/>
      <c r="V69" s="82"/>
    </row>
    <row r="70" spans="2:22" ht="23.25" customHeight="1" x14ac:dyDescent="0.6">
      <c r="B70" s="84"/>
      <c r="D70" s="90"/>
      <c r="V70" s="82"/>
    </row>
    <row r="71" spans="2:22" ht="23.25" customHeight="1" x14ac:dyDescent="0.6">
      <c r="B71" s="84"/>
      <c r="D71" s="90"/>
      <c r="V71" s="82"/>
    </row>
    <row r="72" spans="2:22" ht="23.25" customHeight="1" x14ac:dyDescent="0.6">
      <c r="B72" s="84"/>
      <c r="D72" s="90"/>
      <c r="V72" s="82"/>
    </row>
    <row r="73" spans="2:22" ht="23.25" customHeight="1" x14ac:dyDescent="0.6">
      <c r="B73" s="84"/>
      <c r="D73" s="90"/>
      <c r="V73" s="82"/>
    </row>
    <row r="74" spans="2:22" ht="23.25" customHeight="1" x14ac:dyDescent="0.6">
      <c r="B74" s="84"/>
      <c r="D74" s="90"/>
      <c r="V74" s="82"/>
    </row>
    <row r="75" spans="2:22" ht="23.25" customHeight="1" x14ac:dyDescent="0.6">
      <c r="B75" s="84"/>
      <c r="D75" s="90"/>
      <c r="V75" s="82"/>
    </row>
    <row r="76" spans="2:22" ht="23.25" customHeight="1" x14ac:dyDescent="0.6">
      <c r="B76" s="84"/>
      <c r="D76" s="90"/>
      <c r="V76" s="82"/>
    </row>
    <row r="77" spans="2:22" ht="23.25" customHeight="1" x14ac:dyDescent="0.6">
      <c r="B77" s="84"/>
      <c r="D77" s="90"/>
      <c r="U77" s="95"/>
      <c r="V77" s="82"/>
    </row>
    <row r="78" spans="2:22" ht="23.25" customHeight="1" x14ac:dyDescent="0.6">
      <c r="B78" s="84"/>
      <c r="D78" s="90"/>
      <c r="V78" s="82"/>
    </row>
    <row r="79" spans="2:22" ht="23.25" customHeight="1" x14ac:dyDescent="0.6">
      <c r="B79" s="84"/>
      <c r="D79" s="90"/>
      <c r="V79" s="82"/>
    </row>
    <row r="80" spans="2:22" ht="23.25" customHeight="1" x14ac:dyDescent="0.6">
      <c r="B80" s="84"/>
      <c r="D80" s="90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</row>
    <row r="81" spans="2:22" ht="23.25" customHeight="1" x14ac:dyDescent="0.6">
      <c r="B81" s="84"/>
      <c r="D81" s="90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</row>
    <row r="82" spans="2:22" ht="23.25" customHeight="1" x14ac:dyDescent="0.6">
      <c r="B82" s="84"/>
      <c r="D82" s="90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</row>
    <row r="83" spans="2:22" ht="23.25" customHeight="1" x14ac:dyDescent="0.6">
      <c r="B83" s="84"/>
      <c r="D83" s="90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</row>
    <row r="84" spans="2:22" ht="23.25" customHeight="1" x14ac:dyDescent="0.6">
      <c r="B84" s="84"/>
      <c r="D84" s="90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</row>
    <row r="85" spans="2:22" ht="23.25" customHeight="1" x14ac:dyDescent="0.6">
      <c r="B85" s="84"/>
      <c r="D85" s="90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</row>
    <row r="86" spans="2:22" ht="23.25" customHeight="1" x14ac:dyDescent="0.6">
      <c r="B86" s="84"/>
      <c r="D86" s="90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</row>
    <row r="87" spans="2:22" ht="23.25" customHeight="1" x14ac:dyDescent="0.6">
      <c r="B87" s="84"/>
      <c r="D87" s="90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</row>
    <row r="88" spans="2:22" ht="23.25" customHeight="1" x14ac:dyDescent="0.6">
      <c r="B88" s="84"/>
      <c r="D88" s="90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</row>
    <row r="89" spans="2:22" ht="23.25" customHeight="1" x14ac:dyDescent="0.6">
      <c r="B89" s="84"/>
      <c r="D89" s="90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</row>
    <row r="90" spans="2:22" ht="23.25" customHeight="1" x14ac:dyDescent="0.6">
      <c r="B90" s="84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</row>
    <row r="91" spans="2:22" ht="23.25" customHeight="1" x14ac:dyDescent="0.6">
      <c r="B91" s="84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</row>
    <row r="92" spans="2:22" ht="23.25" customHeight="1" x14ac:dyDescent="0.6">
      <c r="B92" s="84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</row>
    <row r="93" spans="2:22" ht="23.25" customHeight="1" x14ac:dyDescent="0.6">
      <c r="B93" s="84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</row>
    <row r="94" spans="2:22" ht="23.25" customHeight="1" x14ac:dyDescent="0.6">
      <c r="B94" s="84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</row>
    <row r="95" spans="2:22" ht="23.25" customHeight="1" x14ac:dyDescent="0.6">
      <c r="B95" s="84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</row>
    <row r="96" spans="2:22" ht="23.25" customHeight="1" x14ac:dyDescent="0.6">
      <c r="B96" s="84"/>
      <c r="D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</row>
    <row r="97" spans="2:22" ht="23.25" customHeight="1" x14ac:dyDescent="0.6">
      <c r="B97" s="84"/>
      <c r="D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upload</vt:lpstr>
      <vt:lpstr>1SuspensionList</vt:lpstr>
      <vt:lpstr>2upload</vt:lpstr>
      <vt:lpstr>3របាយការណ៍clean</vt:lpstr>
      <vt:lpstr>'2upload'!Print_Area</vt:lpstr>
      <vt:lpstr>upload!Print_Area</vt:lpstr>
      <vt:lpstr>'2upload'!Print_Titles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Microsoft</cp:lastModifiedBy>
  <cp:lastPrinted>2020-06-02T08:42:13Z</cp:lastPrinted>
  <dcterms:created xsi:type="dcterms:W3CDTF">2020-05-26T04:41:02Z</dcterms:created>
  <dcterms:modified xsi:type="dcterms:W3CDTF">2020-06-02T08:50:38Z</dcterms:modified>
</cp:coreProperties>
</file>