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7.04.2023\upload to system\"/>
    </mc:Choice>
  </mc:AlternateContent>
  <xr:revisionPtr revIDLastSave="0" documentId="13_ncr:1_{D08D8862-2DD1-4274-8941-8BC850C1BC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upload!$A$1:$J$83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M79" i="3" l="1"/>
  <c r="BN79" i="3" s="1"/>
  <c r="BO79" i="3" s="1"/>
  <c r="BP79" i="3" s="1"/>
  <c r="BQ79" i="3" s="1"/>
  <c r="BG79" i="3"/>
  <c r="BF79" i="3"/>
  <c r="BM78" i="3"/>
  <c r="BN78" i="3" s="1"/>
  <c r="BO78" i="3" s="1"/>
  <c r="BP78" i="3" s="1"/>
  <c r="BQ78" i="3" s="1"/>
  <c r="BG78" i="3"/>
  <c r="BH78" i="3" s="1"/>
  <c r="BF78" i="3"/>
  <c r="BM77" i="3"/>
  <c r="BN77" i="3" s="1"/>
  <c r="BO77" i="3" s="1"/>
  <c r="BP77" i="3" s="1"/>
  <c r="BQ77" i="3" s="1"/>
  <c r="BG77" i="3"/>
  <c r="BH77" i="3" s="1"/>
  <c r="BI77" i="3" s="1"/>
  <c r="BF77" i="3"/>
  <c r="BN76" i="3"/>
  <c r="BO76" i="3" s="1"/>
  <c r="BP76" i="3" s="1"/>
  <c r="BQ76" i="3" s="1"/>
  <c r="BM76" i="3"/>
  <c r="BG76" i="3"/>
  <c r="BF76" i="3"/>
  <c r="BM75" i="3"/>
  <c r="BN75" i="3" s="1"/>
  <c r="BO75" i="3" s="1"/>
  <c r="BP75" i="3" s="1"/>
  <c r="BQ75" i="3" s="1"/>
  <c r="BG75" i="3"/>
  <c r="BH75" i="3" s="1"/>
  <c r="BF75" i="3"/>
  <c r="BM74" i="3"/>
  <c r="BN74" i="3" s="1"/>
  <c r="BO74" i="3" s="1"/>
  <c r="BP74" i="3" s="1"/>
  <c r="BQ74" i="3" s="1"/>
  <c r="BG74" i="3"/>
  <c r="BH74" i="3" s="1"/>
  <c r="BF74" i="3"/>
  <c r="BM73" i="3"/>
  <c r="BN73" i="3" s="1"/>
  <c r="BO73" i="3" s="1"/>
  <c r="BP73" i="3" s="1"/>
  <c r="BQ73" i="3" s="1"/>
  <c r="BG73" i="3"/>
  <c r="BH73" i="3" s="1"/>
  <c r="BF73" i="3"/>
  <c r="BM72" i="3"/>
  <c r="BN72" i="3" s="1"/>
  <c r="BO72" i="3" s="1"/>
  <c r="BP72" i="3" s="1"/>
  <c r="BQ72" i="3" s="1"/>
  <c r="BG72" i="3"/>
  <c r="BH72" i="3" s="1"/>
  <c r="BF72" i="3"/>
  <c r="BM71" i="3"/>
  <c r="BN71" i="3" s="1"/>
  <c r="BO71" i="3" s="1"/>
  <c r="BP71" i="3" s="1"/>
  <c r="BQ71" i="3" s="1"/>
  <c r="BG71" i="3"/>
  <c r="BF71" i="3"/>
  <c r="BM70" i="3"/>
  <c r="BN70" i="3" s="1"/>
  <c r="BO70" i="3" s="1"/>
  <c r="BP70" i="3" s="1"/>
  <c r="BQ70" i="3" s="1"/>
  <c r="BG70" i="3"/>
  <c r="BF70" i="3"/>
  <c r="BM69" i="3"/>
  <c r="BN69" i="3" s="1"/>
  <c r="BO69" i="3" s="1"/>
  <c r="BP69" i="3" s="1"/>
  <c r="BQ69" i="3" s="1"/>
  <c r="BG69" i="3"/>
  <c r="BH69" i="3" s="1"/>
  <c r="BI69" i="3" s="1"/>
  <c r="BF69" i="3"/>
  <c r="BM68" i="3"/>
  <c r="BN68" i="3" s="1"/>
  <c r="BO68" i="3" s="1"/>
  <c r="BP68" i="3" s="1"/>
  <c r="BQ68" i="3" s="1"/>
  <c r="BR68" i="3" s="1"/>
  <c r="BG68" i="3"/>
  <c r="BH68" i="3" s="1"/>
  <c r="BF68" i="3"/>
  <c r="BM67" i="3"/>
  <c r="BN67" i="3" s="1"/>
  <c r="BO67" i="3" s="1"/>
  <c r="BP67" i="3" s="1"/>
  <c r="BQ67" i="3" s="1"/>
  <c r="BS67" i="3" s="1"/>
  <c r="BG67" i="3"/>
  <c r="BH67" i="3" s="1"/>
  <c r="BF67" i="3"/>
  <c r="BM66" i="3"/>
  <c r="BN66" i="3" s="1"/>
  <c r="BO66" i="3" s="1"/>
  <c r="BP66" i="3" s="1"/>
  <c r="BQ66" i="3" s="1"/>
  <c r="BG66" i="3"/>
  <c r="BF66" i="3"/>
  <c r="BM65" i="3"/>
  <c r="BN65" i="3" s="1"/>
  <c r="BO65" i="3" s="1"/>
  <c r="BP65" i="3" s="1"/>
  <c r="BQ65" i="3" s="1"/>
  <c r="BG65" i="3"/>
  <c r="BF65" i="3"/>
  <c r="BM64" i="3"/>
  <c r="BN64" i="3" s="1"/>
  <c r="BO64" i="3" s="1"/>
  <c r="BP64" i="3" s="1"/>
  <c r="BQ64" i="3" s="1"/>
  <c r="BG64" i="3"/>
  <c r="BH64" i="3" s="1"/>
  <c r="BF64" i="3"/>
  <c r="BM63" i="3"/>
  <c r="BN63" i="3" s="1"/>
  <c r="BO63" i="3" s="1"/>
  <c r="BP63" i="3" s="1"/>
  <c r="BQ63" i="3" s="1"/>
  <c r="BG63" i="3"/>
  <c r="BF63" i="3"/>
  <c r="BM62" i="3"/>
  <c r="BN62" i="3" s="1"/>
  <c r="BO62" i="3" s="1"/>
  <c r="BP62" i="3" s="1"/>
  <c r="BQ62" i="3" s="1"/>
  <c r="BG62" i="3"/>
  <c r="BF62" i="3"/>
  <c r="BM61" i="3"/>
  <c r="BN61" i="3" s="1"/>
  <c r="BO61" i="3" s="1"/>
  <c r="BP61" i="3" s="1"/>
  <c r="BQ61" i="3" s="1"/>
  <c r="BG61" i="3"/>
  <c r="BH61" i="3" s="1"/>
  <c r="BI61" i="3" s="1"/>
  <c r="BF61" i="3"/>
  <c r="BM60" i="3"/>
  <c r="BN60" i="3" s="1"/>
  <c r="BO60" i="3" s="1"/>
  <c r="BP60" i="3" s="1"/>
  <c r="BQ60" i="3" s="1"/>
  <c r="BG60" i="3"/>
  <c r="BH60" i="3" s="1"/>
  <c r="BF60" i="3"/>
  <c r="BM59" i="3"/>
  <c r="BN59" i="3" s="1"/>
  <c r="BO59" i="3" s="1"/>
  <c r="BP59" i="3" s="1"/>
  <c r="BQ59" i="3" s="1"/>
  <c r="BG59" i="3"/>
  <c r="BH59" i="3" s="1"/>
  <c r="BF59" i="3"/>
  <c r="BM58" i="3"/>
  <c r="BN58" i="3" s="1"/>
  <c r="BO58" i="3" s="1"/>
  <c r="BP58" i="3" s="1"/>
  <c r="BQ58" i="3" s="1"/>
  <c r="BG58" i="3"/>
  <c r="BF58" i="3"/>
  <c r="BM57" i="3"/>
  <c r="BN57" i="3" s="1"/>
  <c r="BO57" i="3" s="1"/>
  <c r="BP57" i="3" s="1"/>
  <c r="BQ57" i="3" s="1"/>
  <c r="BG57" i="3"/>
  <c r="BF57" i="3"/>
  <c r="BM56" i="3"/>
  <c r="BN56" i="3" s="1"/>
  <c r="BO56" i="3" s="1"/>
  <c r="BP56" i="3" s="1"/>
  <c r="BQ56" i="3" s="1"/>
  <c r="BG56" i="3"/>
  <c r="BH56" i="3" s="1"/>
  <c r="BF56" i="3"/>
  <c r="BM55" i="3"/>
  <c r="BN55" i="3" s="1"/>
  <c r="BO55" i="3" s="1"/>
  <c r="BP55" i="3" s="1"/>
  <c r="BQ55" i="3" s="1"/>
  <c r="BG55" i="3"/>
  <c r="BH55" i="3" s="1"/>
  <c r="BF55" i="3"/>
  <c r="BM54" i="3"/>
  <c r="BN54" i="3" s="1"/>
  <c r="BO54" i="3" s="1"/>
  <c r="BP54" i="3" s="1"/>
  <c r="BQ54" i="3" s="1"/>
  <c r="BR54" i="3" s="1"/>
  <c r="BG54" i="3"/>
  <c r="BF54" i="3"/>
  <c r="BM53" i="3"/>
  <c r="BN53" i="3" s="1"/>
  <c r="BO53" i="3" s="1"/>
  <c r="BP53" i="3" s="1"/>
  <c r="BQ53" i="3" s="1"/>
  <c r="BG53" i="3"/>
  <c r="BH53" i="3" s="1"/>
  <c r="BF53" i="3"/>
  <c r="BP52" i="3"/>
  <c r="BQ52" i="3" s="1"/>
  <c r="BM52" i="3"/>
  <c r="BN52" i="3" s="1"/>
  <c r="BO52" i="3" s="1"/>
  <c r="BG52" i="3"/>
  <c r="BH52" i="3" s="1"/>
  <c r="BJ52" i="3" s="1"/>
  <c r="BF52" i="3"/>
  <c r="BM51" i="3"/>
  <c r="BN51" i="3" s="1"/>
  <c r="BO51" i="3" s="1"/>
  <c r="BP51" i="3" s="1"/>
  <c r="BQ51" i="3" s="1"/>
  <c r="BR51" i="3" s="1"/>
  <c r="BG51" i="3"/>
  <c r="BH51" i="3" s="1"/>
  <c r="BF51" i="3"/>
  <c r="BM50" i="3"/>
  <c r="BN50" i="3" s="1"/>
  <c r="BO50" i="3" s="1"/>
  <c r="BP50" i="3" s="1"/>
  <c r="BQ50" i="3" s="1"/>
  <c r="BG50" i="3"/>
  <c r="BF50" i="3"/>
  <c r="BM49" i="3"/>
  <c r="BN49" i="3" s="1"/>
  <c r="BO49" i="3" s="1"/>
  <c r="BP49" i="3" s="1"/>
  <c r="BQ49" i="3" s="1"/>
  <c r="BG49" i="3"/>
  <c r="BF49" i="3"/>
  <c r="BM48" i="3"/>
  <c r="BN48" i="3" s="1"/>
  <c r="BO48" i="3" s="1"/>
  <c r="BP48" i="3" s="1"/>
  <c r="BQ48" i="3" s="1"/>
  <c r="BG48" i="3"/>
  <c r="BH48" i="3" s="1"/>
  <c r="BF48" i="3"/>
  <c r="BM47" i="3"/>
  <c r="BN47" i="3" s="1"/>
  <c r="BO47" i="3" s="1"/>
  <c r="BP47" i="3" s="1"/>
  <c r="BQ47" i="3" s="1"/>
  <c r="BG47" i="3"/>
  <c r="BH47" i="3" s="1"/>
  <c r="BF47" i="3"/>
  <c r="BM46" i="3"/>
  <c r="BN46" i="3" s="1"/>
  <c r="BO46" i="3" s="1"/>
  <c r="BP46" i="3" s="1"/>
  <c r="BQ46" i="3" s="1"/>
  <c r="BG46" i="3"/>
  <c r="BF46" i="3"/>
  <c r="BM45" i="3"/>
  <c r="BN45" i="3" s="1"/>
  <c r="BO45" i="3" s="1"/>
  <c r="BP45" i="3" s="1"/>
  <c r="BQ45" i="3" s="1"/>
  <c r="BG45" i="3"/>
  <c r="BH45" i="3" s="1"/>
  <c r="BF45" i="3"/>
  <c r="BM44" i="3"/>
  <c r="BN44" i="3" s="1"/>
  <c r="BO44" i="3" s="1"/>
  <c r="BP44" i="3" s="1"/>
  <c r="BQ44" i="3" s="1"/>
  <c r="BG44" i="3"/>
  <c r="BF44" i="3"/>
  <c r="BM43" i="3"/>
  <c r="BN43" i="3" s="1"/>
  <c r="BO43" i="3" s="1"/>
  <c r="BP43" i="3" s="1"/>
  <c r="BQ43" i="3" s="1"/>
  <c r="BG43" i="3"/>
  <c r="BH43" i="3" s="1"/>
  <c r="BJ43" i="3" s="1"/>
  <c r="BF43" i="3"/>
  <c r="BM42" i="3"/>
  <c r="BN42" i="3" s="1"/>
  <c r="BO42" i="3" s="1"/>
  <c r="BP42" i="3" s="1"/>
  <c r="BQ42" i="3" s="1"/>
  <c r="BG42" i="3"/>
  <c r="BF42" i="3"/>
  <c r="BM41" i="3"/>
  <c r="BN41" i="3" s="1"/>
  <c r="BO41" i="3" s="1"/>
  <c r="BP41" i="3" s="1"/>
  <c r="BQ41" i="3" s="1"/>
  <c r="BG41" i="3"/>
  <c r="BF41" i="3"/>
  <c r="BM40" i="3"/>
  <c r="BN40" i="3" s="1"/>
  <c r="BO40" i="3" s="1"/>
  <c r="BP40" i="3" s="1"/>
  <c r="BQ40" i="3" s="1"/>
  <c r="BG40" i="3"/>
  <c r="BH40" i="3" s="1"/>
  <c r="BF40" i="3"/>
  <c r="BM39" i="3"/>
  <c r="BN39" i="3" s="1"/>
  <c r="BO39" i="3" s="1"/>
  <c r="BP39" i="3" s="1"/>
  <c r="BQ39" i="3" s="1"/>
  <c r="BR39" i="3" s="1"/>
  <c r="BG39" i="3"/>
  <c r="BH39" i="3" s="1"/>
  <c r="BJ39" i="3" s="1"/>
  <c r="BF39" i="3"/>
  <c r="BM38" i="3"/>
  <c r="BN38" i="3" s="1"/>
  <c r="BO38" i="3" s="1"/>
  <c r="BP38" i="3" s="1"/>
  <c r="BQ38" i="3" s="1"/>
  <c r="BG38" i="3"/>
  <c r="BF38" i="3"/>
  <c r="BM37" i="3"/>
  <c r="BN37" i="3" s="1"/>
  <c r="BO37" i="3" s="1"/>
  <c r="BP37" i="3" s="1"/>
  <c r="BQ37" i="3" s="1"/>
  <c r="BG37" i="3"/>
  <c r="BH37" i="3" s="1"/>
  <c r="BF37" i="3"/>
  <c r="BM36" i="3"/>
  <c r="BN36" i="3" s="1"/>
  <c r="BO36" i="3" s="1"/>
  <c r="BP36" i="3" s="1"/>
  <c r="BQ36" i="3" s="1"/>
  <c r="BG36" i="3"/>
  <c r="BH36" i="3" s="1"/>
  <c r="BF36" i="3"/>
  <c r="BM35" i="3"/>
  <c r="BN35" i="3" s="1"/>
  <c r="BO35" i="3" s="1"/>
  <c r="BP35" i="3" s="1"/>
  <c r="BQ35" i="3" s="1"/>
  <c r="BG35" i="3"/>
  <c r="BF35" i="3"/>
  <c r="BM34" i="3"/>
  <c r="BN34" i="3" s="1"/>
  <c r="BO34" i="3" s="1"/>
  <c r="BP34" i="3" s="1"/>
  <c r="BQ34" i="3" s="1"/>
  <c r="BG34" i="3"/>
  <c r="BH34" i="3" s="1"/>
  <c r="BF34" i="3"/>
  <c r="BM33" i="3"/>
  <c r="BN33" i="3" s="1"/>
  <c r="BO33" i="3" s="1"/>
  <c r="BP33" i="3" s="1"/>
  <c r="BQ33" i="3" s="1"/>
  <c r="BG33" i="3"/>
  <c r="BH33" i="3" s="1"/>
  <c r="BF33" i="3"/>
  <c r="BM32" i="3"/>
  <c r="BN32" i="3" s="1"/>
  <c r="BO32" i="3" s="1"/>
  <c r="BP32" i="3" s="1"/>
  <c r="BQ32" i="3" s="1"/>
  <c r="BR32" i="3" s="1"/>
  <c r="BG32" i="3"/>
  <c r="BH32" i="3" s="1"/>
  <c r="BF32" i="3"/>
  <c r="BM31" i="3"/>
  <c r="BN31" i="3" s="1"/>
  <c r="BO31" i="3" s="1"/>
  <c r="BP31" i="3" s="1"/>
  <c r="BQ31" i="3" s="1"/>
  <c r="BG31" i="3"/>
  <c r="BH31" i="3" s="1"/>
  <c r="BF31" i="3"/>
  <c r="BM30" i="3"/>
  <c r="BN30" i="3" s="1"/>
  <c r="BO30" i="3" s="1"/>
  <c r="BP30" i="3" s="1"/>
  <c r="BQ30" i="3" s="1"/>
  <c r="BG30" i="3"/>
  <c r="BH30" i="3" s="1"/>
  <c r="BI30" i="3" s="1"/>
  <c r="BF30" i="3"/>
  <c r="BM29" i="3"/>
  <c r="BN29" i="3" s="1"/>
  <c r="BO29" i="3" s="1"/>
  <c r="BP29" i="3" s="1"/>
  <c r="BQ29" i="3" s="1"/>
  <c r="BG29" i="3"/>
  <c r="BF29" i="3"/>
  <c r="BM28" i="3"/>
  <c r="BN28" i="3" s="1"/>
  <c r="BO28" i="3" s="1"/>
  <c r="BP28" i="3" s="1"/>
  <c r="BQ28" i="3" s="1"/>
  <c r="BG28" i="3"/>
  <c r="BH28" i="3" s="1"/>
  <c r="BF28" i="3"/>
  <c r="BM27" i="3"/>
  <c r="BN27" i="3" s="1"/>
  <c r="BO27" i="3" s="1"/>
  <c r="BP27" i="3" s="1"/>
  <c r="BQ27" i="3" s="1"/>
  <c r="BI27" i="3"/>
  <c r="BG27" i="3"/>
  <c r="BH27" i="3" s="1"/>
  <c r="BF27" i="3"/>
  <c r="BM26" i="3"/>
  <c r="BN26" i="3" s="1"/>
  <c r="BO26" i="3" s="1"/>
  <c r="BP26" i="3" s="1"/>
  <c r="BQ26" i="3" s="1"/>
  <c r="BR26" i="3" s="1"/>
  <c r="BG26" i="3"/>
  <c r="BF26" i="3"/>
  <c r="BM25" i="3"/>
  <c r="BN25" i="3" s="1"/>
  <c r="BO25" i="3" s="1"/>
  <c r="BP25" i="3" s="1"/>
  <c r="BQ25" i="3" s="1"/>
  <c r="BG25" i="3"/>
  <c r="BH25" i="3" s="1"/>
  <c r="BF25" i="3"/>
  <c r="BM24" i="3"/>
  <c r="BN24" i="3" s="1"/>
  <c r="BO24" i="3" s="1"/>
  <c r="BP24" i="3" s="1"/>
  <c r="BQ24" i="3" s="1"/>
  <c r="BG24" i="3"/>
  <c r="BF24" i="3"/>
  <c r="BM23" i="3"/>
  <c r="BN23" i="3" s="1"/>
  <c r="BO23" i="3" s="1"/>
  <c r="BP23" i="3" s="1"/>
  <c r="BQ23" i="3" s="1"/>
  <c r="BG23" i="3"/>
  <c r="BH23" i="3" s="1"/>
  <c r="BF23" i="3"/>
  <c r="BM22" i="3"/>
  <c r="BN22" i="3" s="1"/>
  <c r="BO22" i="3" s="1"/>
  <c r="BP22" i="3" s="1"/>
  <c r="BQ22" i="3" s="1"/>
  <c r="BG22" i="3"/>
  <c r="BH22" i="3" s="1"/>
  <c r="BF22" i="3"/>
  <c r="BM21" i="3"/>
  <c r="BN21" i="3" s="1"/>
  <c r="BO21" i="3" s="1"/>
  <c r="BP21" i="3" s="1"/>
  <c r="BQ21" i="3" s="1"/>
  <c r="BG21" i="3"/>
  <c r="BF21" i="3"/>
  <c r="BM20" i="3"/>
  <c r="BN20" i="3" s="1"/>
  <c r="BO20" i="3" s="1"/>
  <c r="BP20" i="3" s="1"/>
  <c r="BQ20" i="3" s="1"/>
  <c r="BG20" i="3"/>
  <c r="BH20" i="3" s="1"/>
  <c r="BF20" i="3"/>
  <c r="BM19" i="3"/>
  <c r="BN19" i="3" s="1"/>
  <c r="BO19" i="3" s="1"/>
  <c r="BP19" i="3" s="1"/>
  <c r="BQ19" i="3" s="1"/>
  <c r="BG19" i="3"/>
  <c r="BH19" i="3" s="1"/>
  <c r="BF19" i="3"/>
  <c r="BM18" i="3"/>
  <c r="BN18" i="3" s="1"/>
  <c r="BO18" i="3" s="1"/>
  <c r="BP18" i="3" s="1"/>
  <c r="BQ18" i="3" s="1"/>
  <c r="BG18" i="3"/>
  <c r="BH18" i="3" s="1"/>
  <c r="BJ18" i="3" s="1"/>
  <c r="BF18" i="3"/>
  <c r="BN17" i="3"/>
  <c r="BO17" i="3" s="1"/>
  <c r="BP17" i="3" s="1"/>
  <c r="BQ17" i="3" s="1"/>
  <c r="BS17" i="3" s="1"/>
  <c r="BM17" i="3"/>
  <c r="BG17" i="3"/>
  <c r="BH17" i="3" s="1"/>
  <c r="BF17" i="3"/>
  <c r="BM16" i="3"/>
  <c r="BN16" i="3" s="1"/>
  <c r="BO16" i="3" s="1"/>
  <c r="BP16" i="3" s="1"/>
  <c r="BQ16" i="3" s="1"/>
  <c r="BG16" i="3"/>
  <c r="BF16" i="3"/>
  <c r="BM15" i="3"/>
  <c r="BN15" i="3" s="1"/>
  <c r="BO15" i="3" s="1"/>
  <c r="BP15" i="3" s="1"/>
  <c r="BQ15" i="3" s="1"/>
  <c r="BG15" i="3"/>
  <c r="BH15" i="3" s="1"/>
  <c r="BF15" i="3"/>
  <c r="BM14" i="3"/>
  <c r="BN14" i="3" s="1"/>
  <c r="BO14" i="3" s="1"/>
  <c r="BP14" i="3" s="1"/>
  <c r="BQ14" i="3" s="1"/>
  <c r="BG14" i="3"/>
  <c r="BH14" i="3" s="1"/>
  <c r="BF14" i="3"/>
  <c r="BM13" i="3"/>
  <c r="BN13" i="3" s="1"/>
  <c r="BO13" i="3" s="1"/>
  <c r="BP13" i="3" s="1"/>
  <c r="BQ13" i="3" s="1"/>
  <c r="BG13" i="3"/>
  <c r="BF13" i="3"/>
  <c r="BM12" i="3"/>
  <c r="BN12" i="3" s="1"/>
  <c r="BO12" i="3" s="1"/>
  <c r="BP12" i="3" s="1"/>
  <c r="BQ12" i="3" s="1"/>
  <c r="BS12" i="3" s="1"/>
  <c r="BG12" i="3"/>
  <c r="BH12" i="3" s="1"/>
  <c r="BF12" i="3"/>
  <c r="BM11" i="3"/>
  <c r="BN11" i="3" s="1"/>
  <c r="BO11" i="3" s="1"/>
  <c r="BP11" i="3" s="1"/>
  <c r="BQ11" i="3" s="1"/>
  <c r="BG11" i="3"/>
  <c r="BH11" i="3" s="1"/>
  <c r="BF11" i="3"/>
  <c r="BM10" i="3"/>
  <c r="BN10" i="3" s="1"/>
  <c r="BO10" i="3" s="1"/>
  <c r="BP10" i="3" s="1"/>
  <c r="BQ10" i="3" s="1"/>
  <c r="BG10" i="3"/>
  <c r="BF10" i="3"/>
  <c r="BM9" i="3"/>
  <c r="BN9" i="3" s="1"/>
  <c r="BO9" i="3" s="1"/>
  <c r="BP9" i="3" s="1"/>
  <c r="BQ9" i="3" s="1"/>
  <c r="BG9" i="3"/>
  <c r="BH9" i="3" s="1"/>
  <c r="BF9" i="3"/>
  <c r="BO8" i="3"/>
  <c r="BP8" i="3" s="1"/>
  <c r="BQ8" i="3" s="1"/>
  <c r="BM8" i="3"/>
  <c r="BN8" i="3" s="1"/>
  <c r="BG8" i="3"/>
  <c r="BF8" i="3"/>
  <c r="BM7" i="3"/>
  <c r="BN7" i="3" s="1"/>
  <c r="BO7" i="3" s="1"/>
  <c r="BP7" i="3" s="1"/>
  <c r="BQ7" i="3" s="1"/>
  <c r="BG7" i="3"/>
  <c r="BH7" i="3" s="1"/>
  <c r="BI7" i="3" s="1"/>
  <c r="BF7" i="3"/>
  <c r="BM6" i="3"/>
  <c r="BN6" i="3" s="1"/>
  <c r="BO6" i="3" s="1"/>
  <c r="BP6" i="3" s="1"/>
  <c r="BQ6" i="3" s="1"/>
  <c r="BG6" i="3"/>
  <c r="BH6" i="3" s="1"/>
  <c r="BJ6" i="3" s="1"/>
  <c r="BF6" i="3"/>
  <c r="BM5" i="3"/>
  <c r="BN5" i="3" s="1"/>
  <c r="BO5" i="3" s="1"/>
  <c r="BP5" i="3" s="1"/>
  <c r="BQ5" i="3" s="1"/>
  <c r="BG5" i="3"/>
  <c r="BF5" i="3"/>
  <c r="CS3" i="3"/>
  <c r="CN3" i="3"/>
  <c r="CM3" i="3"/>
  <c r="BI52" i="3" l="1"/>
  <c r="BI51" i="3"/>
  <c r="CR3" i="3"/>
  <c r="BS50" i="3"/>
  <c r="BR50" i="3"/>
  <c r="BI74" i="3"/>
  <c r="BJ74" i="3"/>
  <c r="BI68" i="3"/>
  <c r="BJ68" i="3"/>
  <c r="BJ73" i="3"/>
  <c r="BI73" i="3"/>
  <c r="BI36" i="3"/>
  <c r="BJ36" i="3"/>
  <c r="BJ60" i="3"/>
  <c r="BI60" i="3"/>
  <c r="BI55" i="3"/>
  <c r="BH76" i="3"/>
  <c r="BJ76" i="3" s="1"/>
  <c r="BI22" i="3"/>
  <c r="BH26" i="3"/>
  <c r="BJ26" i="3" s="1"/>
  <c r="BH62" i="3"/>
  <c r="BI62" i="3" s="1"/>
  <c r="BH44" i="3"/>
  <c r="BJ44" i="3" s="1"/>
  <c r="BH10" i="3"/>
  <c r="BJ10" i="3" s="1"/>
  <c r="BH70" i="3"/>
  <c r="BI70" i="3" s="1"/>
  <c r="BI18" i="3"/>
  <c r="BI14" i="3"/>
  <c r="BI43" i="3"/>
  <c r="BT21" i="3"/>
  <c r="BS21" i="3"/>
  <c r="BR21" i="3"/>
  <c r="BT5" i="3"/>
  <c r="BT50" i="3"/>
  <c r="BU50" i="3" s="1"/>
  <c r="BT16" i="3"/>
  <c r="BT41" i="3"/>
  <c r="BS5" i="3"/>
  <c r="BR5" i="3"/>
  <c r="BR11" i="3"/>
  <c r="BS11" i="3"/>
  <c r="BT11" i="3"/>
  <c r="BT29" i="3"/>
  <c r="BS29" i="3"/>
  <c r="BR29" i="3"/>
  <c r="BT31" i="3"/>
  <c r="BS31" i="3"/>
  <c r="BR31" i="3"/>
  <c r="BT7" i="3"/>
  <c r="BR7" i="3"/>
  <c r="BS7" i="3"/>
  <c r="BT9" i="3"/>
  <c r="BR9" i="3"/>
  <c r="BS9" i="3"/>
  <c r="BR27" i="3"/>
  <c r="BS27" i="3"/>
  <c r="BT27" i="3"/>
  <c r="BT20" i="3"/>
  <c r="BR20" i="3"/>
  <c r="BS20" i="3"/>
  <c r="BS24" i="3"/>
  <c r="BR24" i="3"/>
  <c r="BT24" i="3"/>
  <c r="BT23" i="3"/>
  <c r="BS23" i="3"/>
  <c r="BR23" i="3"/>
  <c r="BT13" i="3"/>
  <c r="BU13" i="3" s="1"/>
  <c r="BS13" i="3"/>
  <c r="BR13" i="3"/>
  <c r="BS6" i="3"/>
  <c r="BT6" i="3"/>
  <c r="BU6" i="3" s="1"/>
  <c r="BR6" i="3"/>
  <c r="BS8" i="3"/>
  <c r="BT8" i="3"/>
  <c r="BR8" i="3"/>
  <c r="BT15" i="3"/>
  <c r="BS15" i="3"/>
  <c r="BR15" i="3"/>
  <c r="BT30" i="3"/>
  <c r="BS30" i="3"/>
  <c r="BR30" i="3"/>
  <c r="BS10" i="3"/>
  <c r="BT10" i="3"/>
  <c r="BR10" i="3"/>
  <c r="BR19" i="3"/>
  <c r="BS19" i="3"/>
  <c r="BT19" i="3"/>
  <c r="BT28" i="3"/>
  <c r="BR28" i="3"/>
  <c r="BS28" i="3"/>
  <c r="BJ11" i="3"/>
  <c r="BI6" i="3"/>
  <c r="BI11" i="3"/>
  <c r="BI12" i="3"/>
  <c r="BJ12" i="3"/>
  <c r="BJ17" i="3"/>
  <c r="BI17" i="3"/>
  <c r="BH24" i="3"/>
  <c r="BS26" i="3"/>
  <c r="BT26" i="3"/>
  <c r="BS36" i="3"/>
  <c r="BT36" i="3"/>
  <c r="BR36" i="3"/>
  <c r="BR41" i="3"/>
  <c r="BS41" i="3"/>
  <c r="BT53" i="3"/>
  <c r="BR53" i="3"/>
  <c r="BS53" i="3"/>
  <c r="BT70" i="3"/>
  <c r="BS70" i="3"/>
  <c r="BR70" i="3"/>
  <c r="BJ31" i="3"/>
  <c r="BI31" i="3"/>
  <c r="BT69" i="3"/>
  <c r="BS69" i="3"/>
  <c r="BR69" i="3"/>
  <c r="BT25" i="3"/>
  <c r="BR25" i="3"/>
  <c r="BT35" i="3"/>
  <c r="BS35" i="3"/>
  <c r="BS44" i="3"/>
  <c r="BT44" i="3"/>
  <c r="BR44" i="3"/>
  <c r="BT46" i="3"/>
  <c r="BS46" i="3"/>
  <c r="BT58" i="3"/>
  <c r="BH16" i="3"/>
  <c r="BI16" i="3" s="1"/>
  <c r="BS18" i="3"/>
  <c r="BT18" i="3"/>
  <c r="BS25" i="3"/>
  <c r="BR35" i="3"/>
  <c r="BJ37" i="3"/>
  <c r="BI37" i="3"/>
  <c r="BT38" i="3"/>
  <c r="BS38" i="3"/>
  <c r="BR38" i="3"/>
  <c r="BT43" i="3"/>
  <c r="BR43" i="3"/>
  <c r="BS43" i="3"/>
  <c r="BR46" i="3"/>
  <c r="BH54" i="3"/>
  <c r="BT56" i="3"/>
  <c r="BS56" i="3"/>
  <c r="BR56" i="3"/>
  <c r="BT14" i="3"/>
  <c r="BS14" i="3"/>
  <c r="BR14" i="3"/>
  <c r="BJ7" i="3"/>
  <c r="BT17" i="3"/>
  <c r="BR17" i="3"/>
  <c r="BR18" i="3"/>
  <c r="BJ22" i="3"/>
  <c r="BJ23" i="3"/>
  <c r="BI23" i="3"/>
  <c r="BH29" i="3"/>
  <c r="BI29" i="3" s="1"/>
  <c r="BS48" i="3"/>
  <c r="BR48" i="3"/>
  <c r="BT48" i="3"/>
  <c r="BT51" i="3"/>
  <c r="BS51" i="3"/>
  <c r="BT77" i="3"/>
  <c r="BS77" i="3"/>
  <c r="BR77" i="3"/>
  <c r="BJ30" i="3"/>
  <c r="BI5" i="3"/>
  <c r="BT12" i="3"/>
  <c r="BR12" i="3"/>
  <c r="BJ27" i="3"/>
  <c r="BI28" i="3"/>
  <c r="BJ28" i="3"/>
  <c r="BJ33" i="3"/>
  <c r="BR37" i="3"/>
  <c r="BT37" i="3"/>
  <c r="BS37" i="3"/>
  <c r="BS40" i="3"/>
  <c r="BR40" i="3"/>
  <c r="BT40" i="3"/>
  <c r="BJ45" i="3"/>
  <c r="BI45" i="3"/>
  <c r="BT74" i="3"/>
  <c r="BS32" i="3"/>
  <c r="BT32" i="3"/>
  <c r="BH5" i="3"/>
  <c r="BH8" i="3"/>
  <c r="BJ14" i="3"/>
  <c r="BJ15" i="3"/>
  <c r="BI15" i="3"/>
  <c r="BS16" i="3"/>
  <c r="BR16" i="3"/>
  <c r="BU16" i="3" s="1"/>
  <c r="BH21" i="3"/>
  <c r="BI21" i="3" s="1"/>
  <c r="BT34" i="3"/>
  <c r="BS34" i="3"/>
  <c r="BR34" i="3"/>
  <c r="BT42" i="3"/>
  <c r="BS42" i="3"/>
  <c r="BR42" i="3"/>
  <c r="BT45" i="3"/>
  <c r="BR45" i="3"/>
  <c r="BS45" i="3"/>
  <c r="BT57" i="3"/>
  <c r="BS57" i="3"/>
  <c r="BR57" i="3"/>
  <c r="BJ9" i="3"/>
  <c r="BJ19" i="3"/>
  <c r="BI20" i="3"/>
  <c r="BJ20" i="3"/>
  <c r="BJ25" i="3"/>
  <c r="BI25" i="3"/>
  <c r="BH41" i="3"/>
  <c r="BT47" i="3"/>
  <c r="BS47" i="3"/>
  <c r="BR47" i="3"/>
  <c r="BT62" i="3"/>
  <c r="BS62" i="3"/>
  <c r="BR62" i="3"/>
  <c r="BI9" i="3"/>
  <c r="BH13" i="3"/>
  <c r="BI13" i="3" s="1"/>
  <c r="BI19" i="3"/>
  <c r="BT22" i="3"/>
  <c r="BS22" i="3"/>
  <c r="BR22" i="3"/>
  <c r="BJ32" i="3"/>
  <c r="BI32" i="3"/>
  <c r="BR33" i="3"/>
  <c r="BS33" i="3"/>
  <c r="BT33" i="3"/>
  <c r="BH35" i="3"/>
  <c r="BI35" i="3" s="1"/>
  <c r="BT39" i="3"/>
  <c r="BU39" i="3" s="1"/>
  <c r="BS39" i="3"/>
  <c r="BR49" i="3"/>
  <c r="BT49" i="3"/>
  <c r="BS49" i="3"/>
  <c r="BJ53" i="3"/>
  <c r="BI53" i="3"/>
  <c r="BT61" i="3"/>
  <c r="BS61" i="3"/>
  <c r="BR61" i="3"/>
  <c r="BI33" i="3"/>
  <c r="BJ72" i="3"/>
  <c r="BI72" i="3"/>
  <c r="BT73" i="3"/>
  <c r="BS73" i="3"/>
  <c r="BR73" i="3"/>
  <c r="BJ55" i="3"/>
  <c r="BJ56" i="3"/>
  <c r="BI56" i="3"/>
  <c r="BJ59" i="3"/>
  <c r="BI59" i="3"/>
  <c r="BT72" i="3"/>
  <c r="BS72" i="3"/>
  <c r="BR72" i="3"/>
  <c r="BJ75" i="3"/>
  <c r="BI75" i="3"/>
  <c r="BT78" i="3"/>
  <c r="BS78" i="3"/>
  <c r="BR78" i="3"/>
  <c r="BI34" i="3"/>
  <c r="BI39" i="3"/>
  <c r="BH46" i="3"/>
  <c r="BI46" i="3" s="1"/>
  <c r="BT60" i="3"/>
  <c r="BS60" i="3"/>
  <c r="BH63" i="3"/>
  <c r="BI63" i="3" s="1"/>
  <c r="BT64" i="3"/>
  <c r="BS64" i="3"/>
  <c r="BR64" i="3"/>
  <c r="BR67" i="3"/>
  <c r="BT67" i="3"/>
  <c r="BT68" i="3"/>
  <c r="BS68" i="3"/>
  <c r="BH71" i="3"/>
  <c r="BI71" i="3" s="1"/>
  <c r="BH42" i="3"/>
  <c r="BJ47" i="3"/>
  <c r="BS52" i="3"/>
  <c r="BR59" i="3"/>
  <c r="BT59" i="3"/>
  <c r="BR60" i="3"/>
  <c r="BS66" i="3"/>
  <c r="BR66" i="3"/>
  <c r="BR75" i="3"/>
  <c r="BT75" i="3"/>
  <c r="BT76" i="3"/>
  <c r="BS76" i="3"/>
  <c r="BH79" i="3"/>
  <c r="BJ34" i="3"/>
  <c r="BI47" i="3"/>
  <c r="BJ51" i="3"/>
  <c r="BR52" i="3"/>
  <c r="BS59" i="3"/>
  <c r="BJ62" i="3"/>
  <c r="BT66" i="3"/>
  <c r="BJ70" i="3"/>
  <c r="BS75" i="3"/>
  <c r="BR76" i="3"/>
  <c r="BI78" i="3"/>
  <c r="BJ40" i="3"/>
  <c r="BJ48" i="3"/>
  <c r="BI48" i="3"/>
  <c r="BT52" i="3"/>
  <c r="BT63" i="3"/>
  <c r="BS63" i="3"/>
  <c r="BR63" i="3"/>
  <c r="BT71" i="3"/>
  <c r="BS71" i="3"/>
  <c r="BR71" i="3"/>
  <c r="BJ78" i="3"/>
  <c r="BH38" i="3"/>
  <c r="BI40" i="3"/>
  <c r="BH49" i="3"/>
  <c r="BT54" i="3"/>
  <c r="BS54" i="3"/>
  <c r="BT55" i="3"/>
  <c r="BS55" i="3"/>
  <c r="BR55" i="3"/>
  <c r="BS58" i="3"/>
  <c r="BR58" i="3"/>
  <c r="BT65" i="3"/>
  <c r="BS65" i="3"/>
  <c r="BR65" i="3"/>
  <c r="BJ67" i="3"/>
  <c r="BI67" i="3"/>
  <c r="BS74" i="3"/>
  <c r="BR74" i="3"/>
  <c r="BT79" i="3"/>
  <c r="BS79" i="3"/>
  <c r="BR79" i="3"/>
  <c r="BJ61" i="3"/>
  <c r="BJ69" i="3"/>
  <c r="BJ77" i="3"/>
  <c r="BH57" i="3"/>
  <c r="BI64" i="3"/>
  <c r="BH65" i="3"/>
  <c r="BI65" i="3" s="1"/>
  <c r="BH50" i="3"/>
  <c r="BI50" i="3" s="1"/>
  <c r="BH58" i="3"/>
  <c r="BJ64" i="3"/>
  <c r="BH66" i="3"/>
  <c r="BI66" i="3" s="1"/>
  <c r="BU27" i="3" l="1"/>
  <c r="BU54" i="3"/>
  <c r="BU58" i="3"/>
  <c r="BU67" i="3"/>
  <c r="BU46" i="3"/>
  <c r="BU34" i="3"/>
  <c r="BU36" i="3"/>
  <c r="BU24" i="3"/>
  <c r="BU47" i="3"/>
  <c r="BU42" i="3"/>
  <c r="BU69" i="3"/>
  <c r="BK68" i="3"/>
  <c r="BL68" i="3" s="1"/>
  <c r="BU55" i="3"/>
  <c r="BI10" i="3"/>
  <c r="BI26" i="3"/>
  <c r="BU52" i="3"/>
  <c r="BU33" i="3"/>
  <c r="BU45" i="3"/>
  <c r="BU30" i="3"/>
  <c r="BU29" i="3"/>
  <c r="BU64" i="3"/>
  <c r="BU28" i="3"/>
  <c r="BU20" i="3"/>
  <c r="BU71" i="3"/>
  <c r="BU49" i="3"/>
  <c r="BU41" i="3"/>
  <c r="BU79" i="3"/>
  <c r="BU68" i="3"/>
  <c r="BU22" i="3"/>
  <c r="BU40" i="3"/>
  <c r="BU12" i="3"/>
  <c r="BU56" i="3"/>
  <c r="BU70" i="3"/>
  <c r="BU60" i="3"/>
  <c r="BU72" i="3"/>
  <c r="BU37" i="3"/>
  <c r="BK23" i="3"/>
  <c r="BL23" i="3" s="1"/>
  <c r="BU51" i="3"/>
  <c r="BU38" i="3"/>
  <c r="BU10" i="3"/>
  <c r="BU21" i="3"/>
  <c r="BK9" i="3"/>
  <c r="BL9" i="3" s="1"/>
  <c r="BU31" i="3"/>
  <c r="BU11" i="3"/>
  <c r="BU78" i="3"/>
  <c r="BU17" i="3"/>
  <c r="BU8" i="3"/>
  <c r="BI44" i="3"/>
  <c r="BU59" i="3"/>
  <c r="BU57" i="3"/>
  <c r="BU32" i="3"/>
  <c r="BU48" i="3"/>
  <c r="BU25" i="3"/>
  <c r="BU9" i="3"/>
  <c r="BU75" i="3"/>
  <c r="BU23" i="3"/>
  <c r="BU65" i="3"/>
  <c r="BK47" i="3"/>
  <c r="BL47" i="3" s="1"/>
  <c r="BK61" i="3"/>
  <c r="BL61" i="3" s="1"/>
  <c r="BV61" i="3" s="1"/>
  <c r="BU63" i="3"/>
  <c r="BU76" i="3"/>
  <c r="BU66" i="3"/>
  <c r="BU14" i="3"/>
  <c r="BU43" i="3"/>
  <c r="BU35" i="3"/>
  <c r="BU74" i="3"/>
  <c r="BK75" i="3"/>
  <c r="BL75" i="3" s="1"/>
  <c r="BU61" i="3"/>
  <c r="BU62" i="3"/>
  <c r="BU77" i="3"/>
  <c r="BU44" i="3"/>
  <c r="BU53" i="3"/>
  <c r="BU26" i="3"/>
  <c r="BU19" i="3"/>
  <c r="BU15" i="3"/>
  <c r="BU7" i="3"/>
  <c r="BI76" i="3"/>
  <c r="BU5" i="3"/>
  <c r="BK53" i="3"/>
  <c r="BL53" i="3" s="1"/>
  <c r="BK45" i="3"/>
  <c r="BL45" i="3" s="1"/>
  <c r="BV45" i="3" s="1"/>
  <c r="BK27" i="3"/>
  <c r="BL27" i="3" s="1"/>
  <c r="BV27" i="3" s="1"/>
  <c r="BI8" i="3"/>
  <c r="BK22" i="3"/>
  <c r="BL22" i="3" s="1"/>
  <c r="BV22" i="3" s="1"/>
  <c r="BK31" i="3"/>
  <c r="BL31" i="3" s="1"/>
  <c r="BK10" i="3"/>
  <c r="BL10" i="3" s="1"/>
  <c r="BK60" i="3"/>
  <c r="BL60" i="3" s="1"/>
  <c r="BV60" i="3" s="1"/>
  <c r="BK15" i="3"/>
  <c r="BL15" i="3" s="1"/>
  <c r="BK29" i="3"/>
  <c r="BJ29" i="3"/>
  <c r="BK37" i="3"/>
  <c r="BL37" i="3" s="1"/>
  <c r="BV37" i="3" s="1"/>
  <c r="BK64" i="3"/>
  <c r="BL64" i="3" s="1"/>
  <c r="BV64" i="3" s="1"/>
  <c r="BK77" i="3"/>
  <c r="BL77" i="3" s="1"/>
  <c r="BK62" i="3"/>
  <c r="BL62" i="3" s="1"/>
  <c r="BK44" i="3"/>
  <c r="BK71" i="3"/>
  <c r="BJ71" i="3"/>
  <c r="BK55" i="3"/>
  <c r="BL55" i="3" s="1"/>
  <c r="BV55" i="3" s="1"/>
  <c r="BU73" i="3"/>
  <c r="BI57" i="3"/>
  <c r="BK21" i="3"/>
  <c r="BJ21" i="3"/>
  <c r="BU18" i="3"/>
  <c r="BK16" i="3"/>
  <c r="BJ16" i="3"/>
  <c r="BK69" i="3"/>
  <c r="BL69" i="3" s="1"/>
  <c r="BV69" i="3" s="1"/>
  <c r="BJ38" i="3"/>
  <c r="BK38" i="3"/>
  <c r="BK48" i="3"/>
  <c r="BL48" i="3" s="1"/>
  <c r="BV48" i="3" s="1"/>
  <c r="BK70" i="3"/>
  <c r="BL70" i="3" s="1"/>
  <c r="BK11" i="3"/>
  <c r="BL11" i="3" s="1"/>
  <c r="BV11" i="3" s="1"/>
  <c r="BK32" i="3"/>
  <c r="BL32" i="3" s="1"/>
  <c r="BV32" i="3" s="1"/>
  <c r="BK13" i="3"/>
  <c r="BJ13" i="3"/>
  <c r="BJ41" i="3"/>
  <c r="BK41" i="3"/>
  <c r="BK14" i="3"/>
  <c r="BL14" i="3" s="1"/>
  <c r="BK30" i="3"/>
  <c r="BL30" i="3" s="1"/>
  <c r="BV30" i="3" s="1"/>
  <c r="BK66" i="3"/>
  <c r="BJ66" i="3"/>
  <c r="BK36" i="3"/>
  <c r="BL36" i="3" s="1"/>
  <c r="BK58" i="3"/>
  <c r="BJ58" i="3"/>
  <c r="BK40" i="3"/>
  <c r="BL40" i="3" s="1"/>
  <c r="BK35" i="3"/>
  <c r="BJ35" i="3"/>
  <c r="BI41" i="3"/>
  <c r="BK24" i="3"/>
  <c r="BJ24" i="3"/>
  <c r="BK50" i="3"/>
  <c r="BJ50" i="3"/>
  <c r="BK78" i="3"/>
  <c r="BL78" i="3" s="1"/>
  <c r="BK39" i="3"/>
  <c r="BL39" i="3" s="1"/>
  <c r="BV39" i="3" s="1"/>
  <c r="BK8" i="3"/>
  <c r="BJ8" i="3"/>
  <c r="BK54" i="3"/>
  <c r="BJ54" i="3"/>
  <c r="BK67" i="3"/>
  <c r="BL67" i="3" s="1"/>
  <c r="BV67" i="3" s="1"/>
  <c r="BI24" i="3"/>
  <c r="BK57" i="3"/>
  <c r="BJ57" i="3"/>
  <c r="BK76" i="3"/>
  <c r="BL76" i="3" s="1"/>
  <c r="BV76" i="3" s="1"/>
  <c r="BJ49" i="3"/>
  <c r="BK49" i="3"/>
  <c r="BI38" i="3"/>
  <c r="BK79" i="3"/>
  <c r="BJ79" i="3"/>
  <c r="BK42" i="3"/>
  <c r="BJ42" i="3"/>
  <c r="BK6" i="3"/>
  <c r="BL6" i="3" s="1"/>
  <c r="BV6" i="3" s="1"/>
  <c r="BK19" i="3"/>
  <c r="BL19" i="3" s="1"/>
  <c r="BV19" i="3" s="1"/>
  <c r="BK65" i="3"/>
  <c r="BJ65" i="3"/>
  <c r="BI49" i="3"/>
  <c r="BK52" i="3"/>
  <c r="BL52" i="3" s="1"/>
  <c r="BI79" i="3"/>
  <c r="BI58" i="3"/>
  <c r="BI42" i="3"/>
  <c r="BK63" i="3"/>
  <c r="BJ63" i="3"/>
  <c r="BK46" i="3"/>
  <c r="BJ46" i="3"/>
  <c r="BK56" i="3"/>
  <c r="BL56" i="3" s="1"/>
  <c r="BK72" i="3"/>
  <c r="BL72" i="3" s="1"/>
  <c r="BV72" i="3" s="1"/>
  <c r="BK26" i="3"/>
  <c r="BK74" i="3"/>
  <c r="BL74" i="3" s="1"/>
  <c r="BV74" i="3" s="1"/>
  <c r="BK73" i="3"/>
  <c r="BL73" i="3" s="1"/>
  <c r="BV73" i="3" s="1"/>
  <c r="BK51" i="3"/>
  <c r="BL51" i="3" s="1"/>
  <c r="BK34" i="3"/>
  <c r="BL34" i="3" s="1"/>
  <c r="BV34" i="3" s="1"/>
  <c r="BK59" i="3"/>
  <c r="BL59" i="3" s="1"/>
  <c r="BV59" i="3" s="1"/>
  <c r="BK43" i="3"/>
  <c r="BL43" i="3" s="1"/>
  <c r="BK25" i="3"/>
  <c r="BL25" i="3" s="1"/>
  <c r="BV25" i="3" s="1"/>
  <c r="BK20" i="3"/>
  <c r="BL20" i="3" s="1"/>
  <c r="BV20" i="3" s="1"/>
  <c r="BJ5" i="3"/>
  <c r="BK12" i="3"/>
  <c r="BL12" i="3" s="1"/>
  <c r="BK33" i="3"/>
  <c r="BL33" i="3" s="1"/>
  <c r="BK28" i="3"/>
  <c r="BL28" i="3" s="1"/>
  <c r="BK7" i="3"/>
  <c r="BL7" i="3" s="1"/>
  <c r="BV7" i="3" s="1"/>
  <c r="BK17" i="3"/>
  <c r="BL17" i="3" s="1"/>
  <c r="BK5" i="3"/>
  <c r="BI54" i="3"/>
  <c r="BK18" i="3"/>
  <c r="BL18" i="3" s="1"/>
  <c r="BV18" i="3" s="1"/>
  <c r="BL5" i="3" l="1"/>
  <c r="BV36" i="3"/>
  <c r="BV12" i="3"/>
  <c r="BL26" i="3"/>
  <c r="BV14" i="3"/>
  <c r="BV75" i="3"/>
  <c r="BV43" i="3"/>
  <c r="BV56" i="3"/>
  <c r="BV52" i="3"/>
  <c r="BV47" i="3"/>
  <c r="BL46" i="3"/>
  <c r="BV46" i="3" s="1"/>
  <c r="BL13" i="3"/>
  <c r="BV13" i="3" s="1"/>
  <c r="BL29" i="3"/>
  <c r="BV29" i="3" s="1"/>
  <c r="BV33" i="3"/>
  <c r="BL71" i="3"/>
  <c r="BV71" i="3" s="1"/>
  <c r="BL44" i="3"/>
  <c r="BV44" i="3" s="1"/>
  <c r="BL42" i="3"/>
  <c r="BV42" i="3" s="1"/>
  <c r="BV70" i="3"/>
  <c r="BV10" i="3"/>
  <c r="BV23" i="3"/>
  <c r="BL35" i="3"/>
  <c r="BV35" i="3" s="1"/>
  <c r="BL21" i="3"/>
  <c r="BV21" i="3" s="1"/>
  <c r="BV68" i="3"/>
  <c r="BL41" i="3"/>
  <c r="BV41" i="3" s="1"/>
  <c r="BV51" i="3"/>
  <c r="BV15" i="3"/>
  <c r="BV53" i="3"/>
  <c r="BV77" i="3"/>
  <c r="BV31" i="3"/>
  <c r="BV40" i="3"/>
  <c r="BV17" i="3"/>
  <c r="BV9" i="3"/>
  <c r="BV28" i="3"/>
  <c r="BL38" i="3"/>
  <c r="BV38" i="3" s="1"/>
  <c r="BV78" i="3"/>
  <c r="BV62" i="3"/>
  <c r="BL65" i="3"/>
  <c r="BV65" i="3" s="1"/>
  <c r="BL24" i="3"/>
  <c r="BV24" i="3" s="1"/>
  <c r="BL58" i="3"/>
  <c r="BV58" i="3" s="1"/>
  <c r="BL8" i="3"/>
  <c r="BV8" i="3" s="1"/>
  <c r="BL66" i="3"/>
  <c r="BV66" i="3" s="1"/>
  <c r="BL63" i="3"/>
  <c r="BV63" i="3" s="1"/>
  <c r="BL54" i="3"/>
  <c r="BV54" i="3" s="1"/>
  <c r="BV26" i="3"/>
  <c r="BL57" i="3"/>
  <c r="BV57" i="3" s="1"/>
  <c r="BL79" i="3"/>
  <c r="BV79" i="3" s="1"/>
  <c r="BL16" i="3"/>
  <c r="BV16" i="3" s="1"/>
  <c r="BL49" i="3"/>
  <c r="BV49" i="3" s="1"/>
  <c r="BL50" i="3"/>
  <c r="BV50" i="3" s="1"/>
  <c r="CU3" i="3"/>
  <c r="CT3" i="3"/>
  <c r="BV5" i="3"/>
  <c r="CP3" i="3" l="1"/>
  <c r="CQ3" i="3"/>
  <c r="CO3" i="3"/>
  <c r="CV3" i="3" l="1"/>
  <c r="CW3" i="3" s="1"/>
</calcChain>
</file>

<file path=xl/sharedStrings.xml><?xml version="1.0" encoding="utf-8"?>
<sst xmlns="http://schemas.openxmlformats.org/spreadsheetml/2006/main" count="596" uniqueCount="451">
  <si>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</si>
  <si>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</si>
  <si>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</si>
  <si>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</si>
  <si>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</si>
  <si>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 សោភា</t>
  </si>
  <si>
    <t>05-10-1979</t>
  </si>
  <si>
    <t>តុកាត់</t>
  </si>
  <si>
    <t>27911170949818ខ</t>
  </si>
  <si>
    <t>ខាម ច័ន្ទគិត</t>
  </si>
  <si>
    <t>06-01-1993</t>
  </si>
  <si>
    <t>អ្នកបោកគក់</t>
  </si>
  <si>
    <t>19311170954824ព</t>
  </si>
  <si>
    <t>ខូយ រុន</t>
  </si>
  <si>
    <t>18-08-1991</t>
  </si>
  <si>
    <t>កាតុង</t>
  </si>
  <si>
    <t>19111170960031ជ</t>
  </si>
  <si>
    <t>ខ្ចៅ សុភៀន</t>
  </si>
  <si>
    <t>10-11-1983</t>
  </si>
  <si>
    <t>អ្នកដេរ 14</t>
  </si>
  <si>
    <t>28311170954280ធ</t>
  </si>
  <si>
    <t>គង់ សុន</t>
  </si>
  <si>
    <t>06-07-1985</t>
  </si>
  <si>
    <t>អ្នកដេរ 10</t>
  </si>
  <si>
    <t>28511170954524ផ</t>
  </si>
  <si>
    <t>គង់ សៅហួច</t>
  </si>
  <si>
    <t>10-11-1989</t>
  </si>
  <si>
    <t>អ្នកដេរ 3</t>
  </si>
  <si>
    <t>28911170952817វ</t>
  </si>
  <si>
    <t>គុច ប៉ោ</t>
  </si>
  <si>
    <t>07-05-1994</t>
  </si>
  <si>
    <t>អ្នកដេរ 4</t>
  </si>
  <si>
    <t>29411170954005ត</t>
  </si>
  <si>
    <t>គុជ ពិសី</t>
  </si>
  <si>
    <t>09-10-1990</t>
  </si>
  <si>
    <t>29011170954854ភ</t>
  </si>
  <si>
    <t>គ្រី ហួ</t>
  </si>
  <si>
    <t>03-03-1990</t>
  </si>
  <si>
    <t>ឃ្លាំងក្រណាត់</t>
  </si>
  <si>
    <t>19011170954143ឍ</t>
  </si>
  <si>
    <t>ឃួន គឹមនី</t>
  </si>
  <si>
    <t>03-12-1990</t>
  </si>
  <si>
    <t>19001212551804ឆ</t>
  </si>
  <si>
    <t>ង៉ែត សុផៃ</t>
  </si>
  <si>
    <t>01-10-1988</t>
  </si>
  <si>
    <t>វេចខ្ចប់</t>
  </si>
  <si>
    <t>28809212628947គ</t>
  </si>
  <si>
    <t>ឆេង សូរិយា</t>
  </si>
  <si>
    <t>08-03-1987</t>
  </si>
  <si>
    <t>28711170949807ឡ</t>
  </si>
  <si>
    <t>ជា សុខលីម</t>
  </si>
  <si>
    <t>07-01-1981</t>
  </si>
  <si>
    <t>ប្រធានអ៊ុត</t>
  </si>
  <si>
    <t>28111170954323ណ</t>
  </si>
  <si>
    <t>ជាង ភានិត</t>
  </si>
  <si>
    <t>02-08-1985</t>
  </si>
  <si>
    <t>28511170949262ម</t>
  </si>
  <si>
    <t>ឈិត គឹមលី</t>
  </si>
  <si>
    <t>10-01-1988</t>
  </si>
  <si>
    <t>ប្រធានដេរ 11</t>
  </si>
  <si>
    <t>28811170952950យ</t>
  </si>
  <si>
    <t>ឈួង ឆៃ</t>
  </si>
  <si>
    <t>02-08-1988</t>
  </si>
  <si>
    <t>ប្រធានឃ្លាំងក្រណាត់</t>
  </si>
  <si>
    <t>18811170953954ស</t>
  </si>
  <si>
    <t>ញ៉ែម ផានិត</t>
  </si>
  <si>
    <t>05-07-2000</t>
  </si>
  <si>
    <t>10009202449170ឆ</t>
  </si>
  <si>
    <t>ណយ សាវ៉េត</t>
  </si>
  <si>
    <t>10-09-1991</t>
  </si>
  <si>
    <t>19111170954448ព</t>
  </si>
  <si>
    <t>ណី សុណា</t>
  </si>
  <si>
    <t>25-10-1990</t>
  </si>
  <si>
    <t>19011170954108ត</t>
  </si>
  <si>
    <t>ណែម សុជាតិ</t>
  </si>
  <si>
    <t>02-04-1987</t>
  </si>
  <si>
    <t>28705192054744យ</t>
  </si>
  <si>
    <t>តូច​ កុសល្យ</t>
  </si>
  <si>
    <t>25-10-1989</t>
  </si>
  <si>
    <t>28911170955183ល</t>
  </si>
  <si>
    <t>ទឹម សាម៉ាន</t>
  </si>
  <si>
    <t>02-02-1968</t>
  </si>
  <si>
    <t>អ្នកដេរ 7</t>
  </si>
  <si>
    <t>26810212636221ញ</t>
  </si>
  <si>
    <t>ទួន ចិន្តា</t>
  </si>
  <si>
    <t>03-07-2001</t>
  </si>
  <si>
    <t>ពិនិត្យ</t>
  </si>
  <si>
    <t>20110202488344ឆ</t>
  </si>
  <si>
    <t>ទើ ហូវ</t>
  </si>
  <si>
    <t>07-06-1980</t>
  </si>
  <si>
    <t>28011170955629ភ</t>
  </si>
  <si>
    <t>ធិន សុធារ៉ា</t>
  </si>
  <si>
    <t>10-10-1998</t>
  </si>
  <si>
    <t>19801212551429ទ</t>
  </si>
  <si>
    <t>ធឹម យ៉េន</t>
  </si>
  <si>
    <t>25-11-1999</t>
  </si>
  <si>
    <t>ពិនិត្យក្រណាត់</t>
  </si>
  <si>
    <t>19910212633995ល</t>
  </si>
  <si>
    <t>ធូ ភារុន</t>
  </si>
  <si>
    <t>08-03-1991</t>
  </si>
  <si>
    <t>អ្នកដេរ 1</t>
  </si>
  <si>
    <t>29106192082232ណ</t>
  </si>
  <si>
    <t>នួន ស៊ីម៉ាក់</t>
  </si>
  <si>
    <t>12-02-1980</t>
  </si>
  <si>
    <t>វ៉ៃឡេវ</t>
  </si>
  <si>
    <t>28011170954080ឍ</t>
  </si>
  <si>
    <t>ប៉ាវ វ៉ាន់ថា</t>
  </si>
  <si>
    <t>10-07-1987</t>
  </si>
  <si>
    <t>18711170955192ម</t>
  </si>
  <si>
    <t>ប៉ឹក ចាន់ដារ៉ា</t>
  </si>
  <si>
    <t>06-04-1988</t>
  </si>
  <si>
    <t>18811170954176រ</t>
  </si>
  <si>
    <t>ប្រាក់ សុផល</t>
  </si>
  <si>
    <t>30-04-1994</t>
  </si>
  <si>
    <t>29407202397942ល</t>
  </si>
  <si>
    <t>ផា ប៊ុនធឿន</t>
  </si>
  <si>
    <t>02-12-1981</t>
  </si>
  <si>
    <t>18103192005314ច</t>
  </si>
  <si>
    <t>ផុន សុផល់</t>
  </si>
  <si>
    <t>01-04-1993</t>
  </si>
  <si>
    <t>19305192071734ន</t>
  </si>
  <si>
    <t>ពុំ វណ្ណះ</t>
  </si>
  <si>
    <t>03-01-1998</t>
  </si>
  <si>
    <t>19802202326932ថ</t>
  </si>
  <si>
    <t>ភិន សុផាត</t>
  </si>
  <si>
    <t>30-01-1986</t>
  </si>
  <si>
    <t>28611170954798គ</t>
  </si>
  <si>
    <t>ភុន សុភិន</t>
  </si>
  <si>
    <t>11-08-2000</t>
  </si>
  <si>
    <t>អ្នកដេរ 11</t>
  </si>
  <si>
    <t>20009181654053ឋ</t>
  </si>
  <si>
    <t>ភុំ សុភ័ណ្ឌ</t>
  </si>
  <si>
    <t>07-03-1996</t>
  </si>
  <si>
    <t>ប្រធានកាតុង</t>
  </si>
  <si>
    <t>19611170954393រ</t>
  </si>
  <si>
    <t>ភូ សុភ័ក្ដ</t>
  </si>
  <si>
    <t>05-04-1992</t>
  </si>
  <si>
    <t>19210192220946ត</t>
  </si>
  <si>
    <t>ម៉ន មករា</t>
  </si>
  <si>
    <t>23-05-1998</t>
  </si>
  <si>
    <t>29811170954073ម</t>
  </si>
  <si>
    <t>ម៉ើយ អាង</t>
  </si>
  <si>
    <t>05-05-1991</t>
  </si>
  <si>
    <t>អ្នកដេរ 6</t>
  </si>
  <si>
    <t>29102160042982ឍ</t>
  </si>
  <si>
    <t>ម៉ៅ រ៉ា</t>
  </si>
  <si>
    <t>04-01-1988</t>
  </si>
  <si>
    <t>ជាងម៉ាស៊ីន</t>
  </si>
  <si>
    <t>18811170952485ល</t>
  </si>
  <si>
    <t>ម៉ៅ សុធារ៉ា</t>
  </si>
  <si>
    <t>05-09-1987</t>
  </si>
  <si>
    <t>18701222751093ត</t>
  </si>
  <si>
    <t>មី គុំម៉េត</t>
  </si>
  <si>
    <t>10-04-1992</t>
  </si>
  <si>
    <t>19210212637585ន</t>
  </si>
  <si>
    <t>យី ចន្ធី</t>
  </si>
  <si>
    <t>08-01-1981</t>
  </si>
  <si>
    <t>28111170954325ថ</t>
  </si>
  <si>
    <t>យឹម គឹមហេន</t>
  </si>
  <si>
    <t>04-04-1994</t>
  </si>
  <si>
    <t>អ្នកដេរ 9</t>
  </si>
  <si>
    <t>29411170953394យ</t>
  </si>
  <si>
    <t>លី វុទ្ធី</t>
  </si>
  <si>
    <t>23-06-1989</t>
  </si>
  <si>
    <t>18911170954424ភ</t>
  </si>
  <si>
    <t>វ៉ែន ស៊ីណា</t>
  </si>
  <si>
    <t>07-12-1990</t>
  </si>
  <si>
    <t>29011170954141ឌ</t>
  </si>
  <si>
    <t>វ៉ែន សីលា</t>
  </si>
  <si>
    <t>16-10-1987</t>
  </si>
  <si>
    <t>អ្នកដេរ 17</t>
  </si>
  <si>
    <t>28702181272974ល</t>
  </si>
  <si>
    <t>សល់ ចាន់ណាក់</t>
  </si>
  <si>
    <t>02-03-1991</t>
  </si>
  <si>
    <t>29108181631923ផ</t>
  </si>
  <si>
    <t>សល់ លីន</t>
  </si>
  <si>
    <t>02-11-1997</t>
  </si>
  <si>
    <t>29707192125743រ</t>
  </si>
  <si>
    <t>ស៊ន សុខទី</t>
  </si>
  <si>
    <t>19-01-1983</t>
  </si>
  <si>
    <t>ប្រធានផ្នែកជាងម៉ាស៊ីន</t>
  </si>
  <si>
    <t>18311170949305ន</t>
  </si>
  <si>
    <t>ស៊ាន ឌីណា</t>
  </si>
  <si>
    <t>17-07-1988</t>
  </si>
  <si>
    <t>ឡចំហាយ</t>
  </si>
  <si>
    <t>18811170954529វ</t>
  </si>
  <si>
    <t>ស៊ុន សុខិន</t>
  </si>
  <si>
    <t>14-04-1984</t>
  </si>
  <si>
    <t>បាញ់ផ្លាក</t>
  </si>
  <si>
    <t>28411170954246ផ</t>
  </si>
  <si>
    <t>សាញ់ មេត្ដា</t>
  </si>
  <si>
    <t>04-10-1990</t>
  </si>
  <si>
    <t>29002160044488ត</t>
  </si>
  <si>
    <t>សាញ់ សុភា</t>
  </si>
  <si>
    <t>13-06-1997</t>
  </si>
  <si>
    <t>ប្រធានវេចខ្ចប់</t>
  </si>
  <si>
    <t>29711170954396ឡ</t>
  </si>
  <si>
    <t>សាត ហ៊ីម</t>
  </si>
  <si>
    <t>15-10-1980</t>
  </si>
  <si>
    <t>28007192133631ឍ</t>
  </si>
  <si>
    <t>សី សុខុន</t>
  </si>
  <si>
    <t>10-02-1989</t>
  </si>
  <si>
    <t>28911170953637ស</t>
  </si>
  <si>
    <t>សុខ មុំ</t>
  </si>
  <si>
    <t>21-07-1992</t>
  </si>
  <si>
    <t>29211170953389ល</t>
  </si>
  <si>
    <t>សួន គន្ធា</t>
  </si>
  <si>
    <t>10-06-1995</t>
  </si>
  <si>
    <t>29501212551516ឌ</t>
  </si>
  <si>
    <t>សឿ ប៊ុន</t>
  </si>
  <si>
    <t>09-08-1988</t>
  </si>
  <si>
    <t>18805192071694វ</t>
  </si>
  <si>
    <t>សឿន វណ្ណី</t>
  </si>
  <si>
    <t>04-08-1989</t>
  </si>
  <si>
    <t>28911170952604ព</t>
  </si>
  <si>
    <t>សេក ញឿន</t>
  </si>
  <si>
    <t>11-11-1980</t>
  </si>
  <si>
    <t>28007181463218ធ</t>
  </si>
  <si>
    <t>សៅ សុរដ្ឋ</t>
  </si>
  <si>
    <t>18-05-1990</t>
  </si>
  <si>
    <t>29011170950657ប</t>
  </si>
  <si>
    <t>ហ៊ីង ឌីណា</t>
  </si>
  <si>
    <t>29001181220571ឆ</t>
  </si>
  <si>
    <t>ហឿន គឹមហាក់</t>
  </si>
  <si>
    <t>15-12-1995</t>
  </si>
  <si>
    <t>19512181933571ភ</t>
  </si>
  <si>
    <t>ហៀម សុផល្លី</t>
  </si>
  <si>
    <t>11-05-1998</t>
  </si>
  <si>
    <t>29804181340765យ</t>
  </si>
  <si>
    <t>ហេង ចន្ធូ</t>
  </si>
  <si>
    <t>15-07-2000</t>
  </si>
  <si>
    <t>20009212629733ឍ</t>
  </si>
  <si>
    <t>ហេង សុភាព</t>
  </si>
  <si>
    <t>10-03-1980</t>
  </si>
  <si>
    <t>28002212553459ត</t>
  </si>
  <si>
    <t>ហោ រ៉ាវី</t>
  </si>
  <si>
    <t>20-04-1988</t>
  </si>
  <si>
    <t>ប្រធានដេរក្រុម 1</t>
  </si>
  <si>
    <t>28811170950460ន</t>
  </si>
  <si>
    <t>ឡាយ សុខ</t>
  </si>
  <si>
    <t>10-10-1999</t>
  </si>
  <si>
    <t>19910202474026ណ</t>
  </si>
  <si>
    <t>អ៊ី សាន់</t>
  </si>
  <si>
    <t>15-07-1995</t>
  </si>
  <si>
    <t>19501222750549ន</t>
  </si>
  <si>
    <t>អ៊ឹម សុវី</t>
  </si>
  <si>
    <t>06-03-1988</t>
  </si>
  <si>
    <t>18801212551739ប</t>
  </si>
  <si>
    <t>អ៊ុក ឡាយ</t>
  </si>
  <si>
    <t>02-05-1991</t>
  </si>
  <si>
    <t>19111170954063ត</t>
  </si>
  <si>
    <t>អ៊ុច គន់</t>
  </si>
  <si>
    <t>10-09-1984</t>
  </si>
  <si>
    <t>28402181273657ភ</t>
  </si>
  <si>
    <t>អែល ទិត្យ</t>
  </si>
  <si>
    <t>25-06-1994</t>
  </si>
  <si>
    <t>19411170949096វ</t>
  </si>
  <si>
    <t>160319385</t>
  </si>
  <si>
    <t>060374912</t>
  </si>
  <si>
    <t>160433608</t>
  </si>
  <si>
    <t>089485897</t>
  </si>
  <si>
    <t>160250113</t>
  </si>
  <si>
    <t>0968930592</t>
  </si>
  <si>
    <t>160182323</t>
  </si>
  <si>
    <t>0716129227</t>
  </si>
  <si>
    <t>160445233</t>
  </si>
  <si>
    <t>0972647497</t>
  </si>
  <si>
    <t>160363540</t>
  </si>
  <si>
    <t>099604737</t>
  </si>
  <si>
    <t>160302094</t>
  </si>
  <si>
    <t>0964576486</t>
  </si>
  <si>
    <t>160494126</t>
  </si>
  <si>
    <t>0976794072</t>
  </si>
  <si>
    <t>160280075</t>
  </si>
  <si>
    <t>0717862533</t>
  </si>
  <si>
    <t>160459468</t>
  </si>
  <si>
    <t>0974668671</t>
  </si>
  <si>
    <t>160528703</t>
  </si>
  <si>
    <t>068726935</t>
  </si>
  <si>
    <t>160145219</t>
  </si>
  <si>
    <t>077543152</t>
  </si>
  <si>
    <t>160344677</t>
  </si>
  <si>
    <t>012984478</t>
  </si>
  <si>
    <t>160406201</t>
  </si>
  <si>
    <t>0977040722</t>
  </si>
  <si>
    <t>0967578755</t>
  </si>
  <si>
    <t>160287163</t>
  </si>
  <si>
    <t>0886112046</t>
  </si>
  <si>
    <t>160463978</t>
  </si>
  <si>
    <t>0717958743</t>
  </si>
  <si>
    <t>040379735</t>
  </si>
  <si>
    <t>0978353259</t>
  </si>
  <si>
    <t>160463158</t>
  </si>
  <si>
    <t>0887002237</t>
  </si>
  <si>
    <t>160170861</t>
  </si>
  <si>
    <t>0966992116</t>
  </si>
  <si>
    <t>160166841</t>
  </si>
  <si>
    <t>0717763791</t>
  </si>
  <si>
    <t>160040390</t>
  </si>
  <si>
    <t>0889439936</t>
  </si>
  <si>
    <t>160090000</t>
  </si>
  <si>
    <t>0714127866</t>
  </si>
  <si>
    <t>160458130</t>
  </si>
  <si>
    <t>069792420</t>
  </si>
  <si>
    <t>160383852</t>
  </si>
  <si>
    <t>087462250</t>
  </si>
  <si>
    <t>190892448</t>
  </si>
  <si>
    <t>0977294588</t>
  </si>
  <si>
    <t>160477057</t>
  </si>
  <si>
    <t>012558987</t>
  </si>
  <si>
    <t>160150398</t>
  </si>
  <si>
    <t>0979930157</t>
  </si>
  <si>
    <t>040237541</t>
  </si>
  <si>
    <t>060709590</t>
  </si>
  <si>
    <t>160535731</t>
  </si>
  <si>
    <t>067254233</t>
  </si>
  <si>
    <t>160458653</t>
  </si>
  <si>
    <t>0978226663</t>
  </si>
  <si>
    <t>160458959</t>
  </si>
  <si>
    <t>0978589049</t>
  </si>
  <si>
    <t>160381350</t>
  </si>
  <si>
    <t>0717170511</t>
  </si>
  <si>
    <t>040285429</t>
  </si>
  <si>
    <t>0973652610</t>
  </si>
  <si>
    <t>160458771</t>
  </si>
  <si>
    <t>0967673899</t>
  </si>
  <si>
    <t>160381818</t>
  </si>
  <si>
    <t>0963622683</t>
  </si>
  <si>
    <t>160441212</t>
  </si>
  <si>
    <t>098449238</t>
  </si>
  <si>
    <t>160519805</t>
  </si>
  <si>
    <t>0719548690</t>
  </si>
  <si>
    <t>160391078</t>
  </si>
  <si>
    <t>0882351783</t>
  </si>
  <si>
    <t>160459735</t>
  </si>
  <si>
    <t>0966653380</t>
  </si>
  <si>
    <t>160322626</t>
  </si>
  <si>
    <t>0972430146</t>
  </si>
  <si>
    <t>160458336</t>
  </si>
  <si>
    <t>0967170559</t>
  </si>
  <si>
    <t>160277201</t>
  </si>
  <si>
    <t>0964821295</t>
  </si>
  <si>
    <t>160381574</t>
  </si>
  <si>
    <t>0976400787</t>
  </si>
  <si>
    <t>160384267</t>
  </si>
  <si>
    <t>0964196239</t>
  </si>
  <si>
    <t>160444994</t>
  </si>
  <si>
    <t>016757736</t>
  </si>
  <si>
    <t>171060195</t>
  </si>
  <si>
    <t>0967613785</t>
  </si>
  <si>
    <t>020481653</t>
  </si>
  <si>
    <t>015327427</t>
  </si>
  <si>
    <t>060866179</t>
  </si>
  <si>
    <t>0884442182</t>
  </si>
  <si>
    <t>160024501</t>
  </si>
  <si>
    <t>078479298</t>
  </si>
  <si>
    <t>160283524</t>
  </si>
  <si>
    <t>0884311882</t>
  </si>
  <si>
    <t>160375918</t>
  </si>
  <si>
    <t>0966914393</t>
  </si>
  <si>
    <t>040030711</t>
  </si>
  <si>
    <t>0719329667</t>
  </si>
  <si>
    <t>160444887</t>
  </si>
  <si>
    <t>087230506</t>
  </si>
  <si>
    <t>160297676</t>
  </si>
  <si>
    <t>087398377</t>
  </si>
  <si>
    <t>160534148</t>
  </si>
  <si>
    <t>0973553575</t>
  </si>
  <si>
    <t>040271763</t>
  </si>
  <si>
    <t>0883213624</t>
  </si>
  <si>
    <t>160376363</t>
  </si>
  <si>
    <t>0966030353</t>
  </si>
  <si>
    <t>160459293</t>
  </si>
  <si>
    <t>0976597506</t>
  </si>
  <si>
    <t>160240378</t>
  </si>
  <si>
    <t>0969635661</t>
  </si>
  <si>
    <t>160288699</t>
  </si>
  <si>
    <t>099682699</t>
  </si>
  <si>
    <t>160441277</t>
  </si>
  <si>
    <t>0967990004</t>
  </si>
  <si>
    <t>160458226</t>
  </si>
  <si>
    <t>0975948519</t>
  </si>
  <si>
    <t>160309270</t>
  </si>
  <si>
    <t>0965747780</t>
  </si>
  <si>
    <t>160392257</t>
  </si>
  <si>
    <t>070653390</t>
  </si>
  <si>
    <t>160278642</t>
  </si>
  <si>
    <t>0962727362</t>
  </si>
  <si>
    <t>040496202</t>
  </si>
  <si>
    <t>0974097729</t>
  </si>
  <si>
    <t>100590431</t>
  </si>
  <si>
    <t>0973454425</t>
  </si>
  <si>
    <t>160283647</t>
  </si>
  <si>
    <t>068933627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</si>
  <si>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</si>
  <si>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</si>
  <si>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</si>
  <si>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</si>
  <si>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</si>
  <si>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</si>
  <si>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</si>
  <si>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</si>
  <si>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</si>
  <si>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</si>
  <si>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</si>
  <si>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</si>
  <si>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</si>
  <si>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</si>
  <si>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</si>
  <si>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</si>
  <si>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</si>
  <si>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</si>
  <si>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</si>
  <si>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</si>
  <si>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</si>
  <si>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</si>
  <si>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</si>
  <si>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</si>
  <si>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</si>
  <si>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</si>
  <si>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</si>
  <si>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</si>
  <si>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</si>
  <si>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</si>
  <si>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</si>
  <si>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</si>
  <si>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</si>
  <si>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160451007</t>
  </si>
  <si>
    <t>160526430</t>
  </si>
  <si>
    <t>040403574</t>
  </si>
  <si>
    <t>160319828</t>
  </si>
  <si>
    <t>040272318</t>
  </si>
  <si>
    <t>160531837</t>
  </si>
  <si>
    <t>160444878</t>
  </si>
  <si>
    <t>070470465</t>
  </si>
  <si>
    <t>0973084357</t>
  </si>
  <si>
    <t>061648197</t>
  </si>
  <si>
    <t>0968834598</t>
  </si>
  <si>
    <t>0884336501</t>
  </si>
  <si>
    <t>0967685072</t>
  </si>
  <si>
    <t>រយៈពេលព្យួរកិច្ចសន្យាការងារ ៦០ថ្ងៃ ចាប់ពីថ្ងៃទី១៧ ខែមេសា ឆ្នាំ២០២៣ ដល់ថ្ងៃទី១៥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</si>
  <si>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</si>
  <si>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</si>
  <si>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</si>
  <si>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</si>
  <si>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</si>
  <si>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</si>
  <si>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តៃអ៊ីហ្ស៊ី អ៊ិនធឺណាស្សិនណលខូ.,អិលធីឌី សកម្មភាពអាជីវកម្ម កាត់ដេរ
អាសយដ្ឋាន  ភូមិ ទទឹង ឃុំ អន្លង់ត្នោត ស្រុក ក្រគរ ខេត្ត ពោធិ៍សាត់ </t>
  </si>
  <si>
    <t>បានបញ្ចប់ត្រឹមលេខរៀងថ្មីទី 75 ឈ្មោះ អែល ទិត្យ (ស្រីចំនួន 45 នាក់) ក្នុងនោះ
- ទទួលបានប្រាក់ឧបត្ថម្ភចំនួន 75 នាក់ (ស្រី 45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</si>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</sst>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color theme="1"/>
      <name val="Times New Roman"/>
      <family val="1"/>
    </font>
    <font>
      <sz val="12"/>
      <name val="Khmer OS Battambang"/>
    </font>
    <font>
      <sz val="10"/>
      <name val="Arial"/>
      <family val="2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8" borderId="5" xfId="0" applyFont="1" applyFill="1" applyBorder="1" applyAlignment="1" applyProtection="1">
      <alignment horizontal="center" vertical="center"/>
    </xf>
    <xf numFmtId="0" fontId="0" fillId="0" borderId="4" xfId="0" applyBorder="1" applyProtection="1"/>
    <xf numFmtId="0" fontId="8" fillId="9" borderId="5" xfId="0" applyFont="1" applyFill="1" applyBorder="1" applyAlignment="1" applyProtection="1">
      <alignment horizontal="center" vertical="center" wrapText="1"/>
    </xf>
    <xf numFmtId="0" fontId="9" fillId="10" borderId="6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vertical="center" wrapText="1"/>
    </xf>
    <xf numFmtId="0" fontId="5" fillId="3" borderId="14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6" borderId="15" xfId="0" applyFont="1" applyFill="1" applyBorder="1" applyAlignment="1" applyProtection="1">
      <alignment horizontal="center" vertical="center"/>
    </xf>
    <xf numFmtId="0" fontId="7" fillId="7" borderId="15" xfId="0" applyFont="1" applyFill="1" applyBorder="1" applyAlignment="1" applyProtection="1">
      <alignment horizontal="center" vertical="center"/>
    </xf>
    <xf numFmtId="0" fontId="7" fillId="8" borderId="15" xfId="0" applyFont="1" applyFill="1" applyBorder="1" applyAlignment="1" applyProtection="1">
      <alignment horizontal="center" vertical="center"/>
    </xf>
    <xf numFmtId="0" fontId="0" fillId="0" borderId="0" xfId="0" applyProtection="1"/>
    <xf numFmtId="0" fontId="8" fillId="9" borderId="15" xfId="0" applyFont="1" applyFill="1" applyBorder="1" applyAlignment="1" applyProtection="1">
      <alignment horizontal="center" vertical="center" wrapText="1"/>
    </xf>
    <xf numFmtId="0" fontId="9" fillId="10" borderId="16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49" fontId="20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0" fillId="5" borderId="8" xfId="0" applyFont="1" applyFill="1" applyBorder="1" applyAlignment="1" applyProtection="1">
      <alignment horizontal="center" vertical="center" wrapText="1"/>
    </xf>
    <xf numFmtId="0" fontId="11" fillId="10" borderId="9" xfId="0" applyFont="1" applyFill="1" applyBorder="1" applyAlignment="1" applyProtection="1">
      <alignment horizontal="center" vertical="center" wrapText="1"/>
    </xf>
    <xf numFmtId="49" fontId="12" fillId="10" borderId="9" xfId="0" applyNumberFormat="1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</xf>
    <xf numFmtId="0" fontId="14" fillId="9" borderId="1" xfId="0" applyFont="1" applyFill="1" applyBorder="1" applyAlignment="1" applyProtection="1">
      <alignment horizontal="center" vertical="center" wrapText="1"/>
    </xf>
    <xf numFmtId="0" fontId="9" fillId="10" borderId="2" xfId="0" applyFont="1" applyFill="1" applyBorder="1" applyAlignment="1" applyProtection="1">
      <alignment horizontal="center" vertical="center"/>
    </xf>
    <xf numFmtId="0" fontId="15" fillId="4" borderId="11" xfId="0" applyFont="1" applyFill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vertical="center"/>
    </xf>
    <xf numFmtId="49" fontId="20" fillId="0" borderId="15" xfId="0" applyNumberFormat="1" applyFont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/>
    </xf>
    <xf numFmtId="0" fontId="14" fillId="9" borderId="12" xfId="0" applyFont="1" applyFill="1" applyBorder="1" applyAlignment="1" applyProtection="1">
      <alignment horizontal="center" vertical="center" wrapText="1"/>
    </xf>
    <xf numFmtId="0" fontId="9" fillId="10" borderId="12" xfId="0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right" vertical="center"/>
    </xf>
    <xf numFmtId="2" fontId="16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17" fillId="4" borderId="1" xfId="0" applyFont="1" applyFill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horizontal="center" vertical="center" shrinkToFit="1"/>
    </xf>
    <xf numFmtId="49" fontId="16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right" vertical="center"/>
    </xf>
    <xf numFmtId="0" fontId="0" fillId="0" borderId="10" xfId="0" applyBorder="1" applyProtection="1"/>
    <xf numFmtId="0" fontId="18" fillId="0" borderId="10" xfId="0" applyFont="1" applyBorder="1" applyProtection="1"/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 applyProtection="1">
      <alignment horizontal="center" vertical="center" wrapText="1"/>
    </xf>
    <xf numFmtId="164" fontId="20" fillId="0" borderId="1" xfId="0" applyNumberFormat="1" applyFont="1" applyFill="1" applyBorder="1" applyAlignment="1" applyProtection="1">
      <alignment horizontal="center" vertical="center"/>
    </xf>
    <xf numFmtId="49" fontId="20" fillId="0" borderId="1" xfId="1" applyNumberFormat="1" applyFont="1" applyFill="1" applyBorder="1" applyAlignment="1" applyProtection="1">
      <alignment horizontal="center" vertical="center" shrinkToFit="1"/>
    </xf>
    <xf numFmtId="49" fontId="20" fillId="0" borderId="1" xfId="0" applyNumberFormat="1" applyFont="1" applyFill="1" applyBorder="1" applyAlignment="1" applyProtection="1">
      <alignment horizontal="center" vertical="center" wrapText="1" shrinkToFit="1"/>
    </xf>
    <xf numFmtId="49" fontId="20" fillId="0" borderId="1" xfId="1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49" fontId="20" fillId="0" borderId="12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Protection="1"/>
    <xf numFmtId="0" fontId="0" fillId="2" borderId="0" xfId="0" applyFill="1" applyProtection="1"/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 10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X222"/>
  <sheetViews>
    <sheetView tabSelected="1" zoomScaleNormal="100" zoomScaleSheetLayoutView="85" workbookViewId="0">
      <selection activeCell="G3" sqref="G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296875" style="1" customWidth="1"/>
    <col min="4" max="4" width="4" style="1" customWidth="1"/>
    <col min="5" max="5" width="12.09765625" style="1" customWidth="1"/>
    <col min="6" max="6" width="13" style="1" customWidth="1"/>
    <col min="7" max="7" width="18.8984375" style="83" customWidth="1"/>
    <col min="8" max="8" width="16" style="83" customWidth="1"/>
    <col min="9" max="9" width="15.3984375" style="83" customWidth="1"/>
    <col min="10" max="10" width="19.69921875" style="1" customWidth="1"/>
    <col min="11" max="56" width="15" style="1" customWidth="1"/>
    <col min="57" max="57" width="11.59765625" style="22" customWidth="1"/>
    <col min="58" max="58" width="9.5" style="22" customWidth="1"/>
    <col min="59" max="59" width="10.3984375" style="22" customWidth="1"/>
    <col min="60" max="60" width="11.19921875" style="85" customWidth="1"/>
    <col min="61" max="64" width="8.19921875" style="22" customWidth="1"/>
    <col min="65" max="65" width="12.59765625" style="22" customWidth="1"/>
    <col min="66" max="66" width="12.69921875" style="22" customWidth="1"/>
    <col min="67" max="67" width="9.796875" style="22" customWidth="1"/>
    <col min="68" max="68" width="12.5" style="22" customWidth="1"/>
    <col min="69" max="69" width="13.09765625" style="85" customWidth="1"/>
    <col min="70" max="71" width="8.19921875" style="22" customWidth="1"/>
    <col min="72" max="72" width="11.19921875" style="22" customWidth="1"/>
    <col min="73" max="73" width="9.5" style="22" customWidth="1"/>
    <col min="74" max="74" width="9.09765625" style="22" customWidth="1"/>
    <col min="75" max="75" width="9.09765625" style="86" customWidth="1"/>
    <col min="76" max="76" width="8" style="22" hidden="1" customWidth="1"/>
    <col min="77" max="77" width="15.796875" style="22" hidden="1" customWidth="1"/>
    <col min="78" max="78" width="8" style="22" hidden="1" customWidth="1"/>
    <col min="79" max="79" width="11.59765625" style="22" hidden="1" customWidth="1"/>
    <col min="80" max="80" width="15.796875" style="22" hidden="1" customWidth="1"/>
    <col min="81" max="81" width="11.796875" style="22" hidden="1" customWidth="1"/>
    <col min="82" max="82" width="12.5" style="22" hidden="1" customWidth="1"/>
    <col min="83" max="83" width="13" style="22" hidden="1" customWidth="1"/>
    <col min="84" max="84" width="11.796875" style="22" hidden="1" customWidth="1"/>
    <col min="85" max="85" width="12.5" style="22" hidden="1" customWidth="1"/>
    <col min="86" max="86" width="13" style="22" hidden="1" customWidth="1"/>
    <col min="87" max="87" width="11.796875" style="22" hidden="1" customWidth="1"/>
    <col min="88" max="88" width="12.5" style="22" hidden="1" customWidth="1"/>
    <col min="89" max="89" width="13" style="22" hidden="1" customWidth="1"/>
    <col min="90" max="90" width="8" style="22" hidden="1" customWidth="1"/>
    <col min="91" max="91" width="8.796875" style="22"/>
    <col min="92" max="92" width="9.796875" style="22" customWidth="1"/>
    <col min="93" max="98" width="8.796875" style="22"/>
    <col min="99" max="99" width="10" style="22" customWidth="1"/>
    <col min="100" max="100" width="10.69921875" style="22" customWidth="1"/>
    <col min="101" max="101" width="9.09765625" style="22" bestFit="1" customWidth="1"/>
    <col min="102" max="102" width="36.5" style="22" customWidth="1"/>
    <col min="103" max="16384" width="8.796875" style="1"/>
  </cols>
  <sheetData>
    <row r="1" spans="1:102" ht="90" customHeight="1" thickTop="1" x14ac:dyDescent="0.8">
      <c r="A1" s="87" t="s">
        <v>447</v>
      </c>
      <c r="B1" s="87"/>
      <c r="C1" s="87"/>
      <c r="D1" s="87"/>
      <c r="E1" s="87"/>
      <c r="F1" s="87"/>
      <c r="G1" s="87"/>
      <c r="H1" s="87"/>
      <c r="I1" s="87"/>
      <c r="J1" s="88"/>
      <c r="BE1" s="2" t="s">
        <v>394</v>
      </c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  <c r="BX1" s="5" t="s">
        <v>1</v>
      </c>
      <c r="BY1" s="5" t="s">
        <v>395</v>
      </c>
      <c r="BZ1" s="6" t="s">
        <v>1</v>
      </c>
      <c r="CA1" s="6" t="s">
        <v>396</v>
      </c>
      <c r="CB1" s="6" t="s">
        <v>395</v>
      </c>
      <c r="CC1" s="7" t="s">
        <v>397</v>
      </c>
      <c r="CD1" s="7" t="s">
        <v>398</v>
      </c>
      <c r="CE1" s="7" t="s">
        <v>399</v>
      </c>
      <c r="CF1" s="8" t="s">
        <v>397</v>
      </c>
      <c r="CG1" s="8" t="s">
        <v>398</v>
      </c>
      <c r="CH1" s="8" t="s">
        <v>399</v>
      </c>
      <c r="CI1" s="9" t="s">
        <v>397</v>
      </c>
      <c r="CJ1" s="9" t="s">
        <v>398</v>
      </c>
      <c r="CK1" s="9" t="s">
        <v>399</v>
      </c>
      <c r="CL1" s="10"/>
      <c r="CM1" s="11" t="s">
        <v>400</v>
      </c>
      <c r="CN1" s="11" t="s">
        <v>401</v>
      </c>
      <c r="CO1" s="11" t="s">
        <v>402</v>
      </c>
      <c r="CP1" s="11" t="s">
        <v>403</v>
      </c>
      <c r="CQ1" s="11" t="s">
        <v>404</v>
      </c>
      <c r="CR1" s="11" t="s">
        <v>405</v>
      </c>
      <c r="CS1" s="11" t="s">
        <v>397</v>
      </c>
      <c r="CT1" s="11" t="s">
        <v>406</v>
      </c>
      <c r="CU1" s="11" t="s">
        <v>407</v>
      </c>
      <c r="CV1" s="11" t="s">
        <v>408</v>
      </c>
      <c r="CW1" s="12" t="s">
        <v>409</v>
      </c>
      <c r="CX1" s="13" t="s">
        <v>410</v>
      </c>
    </row>
    <row r="2" spans="1:102" ht="30" customHeight="1" x14ac:dyDescent="0.8">
      <c r="A2" s="89" t="s">
        <v>440</v>
      </c>
      <c r="B2" s="89"/>
      <c r="C2" s="89"/>
      <c r="D2" s="89"/>
      <c r="E2" s="89"/>
      <c r="F2" s="89"/>
      <c r="G2" s="89"/>
      <c r="H2" s="89"/>
      <c r="I2" s="89"/>
      <c r="J2" s="89"/>
      <c r="BE2" s="14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6"/>
      <c r="BX2" s="17"/>
      <c r="BY2" s="17"/>
      <c r="BZ2" s="18"/>
      <c r="CA2" s="18"/>
      <c r="CB2" s="18"/>
      <c r="CC2" s="19"/>
      <c r="CD2" s="19"/>
      <c r="CE2" s="19"/>
      <c r="CF2" s="20"/>
      <c r="CG2" s="20"/>
      <c r="CH2" s="20"/>
      <c r="CI2" s="21"/>
      <c r="CJ2" s="21"/>
      <c r="CK2" s="21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4"/>
      <c r="CX2" s="25"/>
    </row>
    <row r="3" spans="1:102" ht="94.95" customHeight="1" thickBot="1" x14ac:dyDescent="0.85">
      <c r="A3" s="26" t="s">
        <v>441</v>
      </c>
      <c r="B3" s="26" t="s">
        <v>442</v>
      </c>
      <c r="C3" s="27" t="s">
        <v>0</v>
      </c>
      <c r="D3" s="27" t="s">
        <v>1</v>
      </c>
      <c r="E3" s="27" t="s">
        <v>2</v>
      </c>
      <c r="F3" s="28" t="s">
        <v>3</v>
      </c>
      <c r="G3" s="28" t="s">
        <v>443</v>
      </c>
      <c r="H3" s="28" t="s">
        <v>444</v>
      </c>
      <c r="I3" s="28" t="s">
        <v>4</v>
      </c>
      <c r="J3" s="28" t="s">
        <v>445</v>
      </c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30" t="s">
        <v>397</v>
      </c>
      <c r="BF3" s="31" t="s">
        <v>396</v>
      </c>
      <c r="BG3" s="31" t="s">
        <v>411</v>
      </c>
      <c r="BH3" s="32" t="s">
        <v>412</v>
      </c>
      <c r="BI3" s="31" t="s">
        <v>413</v>
      </c>
      <c r="BJ3" s="31" t="s">
        <v>414</v>
      </c>
      <c r="BK3" s="31" t="s">
        <v>415</v>
      </c>
      <c r="BL3" s="31" t="s">
        <v>398</v>
      </c>
      <c r="BM3" s="31" t="s">
        <v>416</v>
      </c>
      <c r="BN3" s="31" t="s">
        <v>417</v>
      </c>
      <c r="BO3" s="31" t="s">
        <v>418</v>
      </c>
      <c r="BP3" s="31" t="s">
        <v>419</v>
      </c>
      <c r="BQ3" s="32" t="s">
        <v>420</v>
      </c>
      <c r="BR3" s="31" t="s">
        <v>421</v>
      </c>
      <c r="BS3" s="31" t="s">
        <v>422</v>
      </c>
      <c r="BT3" s="31" t="s">
        <v>423</v>
      </c>
      <c r="BU3" s="31" t="s">
        <v>399</v>
      </c>
      <c r="BV3" s="31" t="s">
        <v>395</v>
      </c>
      <c r="BW3" s="33"/>
      <c r="BX3" s="34" t="s">
        <v>424</v>
      </c>
      <c r="BY3" s="34">
        <v>1</v>
      </c>
      <c r="BZ3" s="35" t="s">
        <v>424</v>
      </c>
      <c r="CA3" s="35">
        <v>2</v>
      </c>
      <c r="CB3" s="35">
        <v>1</v>
      </c>
      <c r="CC3" s="36">
        <v>2</v>
      </c>
      <c r="CD3" s="36">
        <v>1</v>
      </c>
      <c r="CE3" s="36">
        <v>1</v>
      </c>
      <c r="CF3" s="37"/>
      <c r="CG3" s="37">
        <v>2</v>
      </c>
      <c r="CH3" s="37">
        <v>1</v>
      </c>
      <c r="CI3" s="38"/>
      <c r="CJ3" s="38">
        <v>1</v>
      </c>
      <c r="CK3" s="38">
        <v>2</v>
      </c>
      <c r="CL3" s="39"/>
      <c r="CM3" s="40">
        <f>COUNTA($B$5:$B100003)</f>
        <v>75</v>
      </c>
      <c r="CN3" s="40">
        <f>COUNTIF($D$5:$D99243,"ស្រី")</f>
        <v>45</v>
      </c>
      <c r="CO3" s="40">
        <f>COUNTIF($BV$5:$BV99243,1)</f>
        <v>75</v>
      </c>
      <c r="CP3" s="40">
        <f>DCOUNT($B$3:$BV99243,"ផ្ទៀងផ្ទាត់ចុងក្រោយ",$BX$1:$BY$3)</f>
        <v>75</v>
      </c>
      <c r="CQ3" s="40">
        <f>COUNTIF($BV$5:$BV$99243,2)</f>
        <v>0</v>
      </c>
      <c r="CR3" s="40">
        <f>COUNTIF(BF:BF,2)</f>
        <v>0</v>
      </c>
      <c r="CS3" s="40">
        <f>DCOUNT($B$3:$BV99243,"គ្មានស្នាមមេដៃ",$CC$1:$CE$3)</f>
        <v>0</v>
      </c>
      <c r="CT3" s="40">
        <f>DCOUNT($B$3:$BV99243,"NID_problem",$CF$1:$CH$3)</f>
        <v>75</v>
      </c>
      <c r="CU3" s="40">
        <f>DCOUNT($B$3:$BV99243,"NID_problem",$CI$1:$CK$3)</f>
        <v>75</v>
      </c>
      <c r="CV3" s="40">
        <f>((CM3-CO3)-SUM(CR3,CS3,CT3,CU3))</f>
        <v>-150</v>
      </c>
      <c r="CW3" s="41" t="str">
        <f>IF((CM3-CO3)=(CR3+CT3+CU3+CS3+CV3),"ត្រឹមត្រូវ","មិនត្រឹមត្រូវ")</f>
        <v>ត្រឹមត្រូវ</v>
      </c>
      <c r="CX3" s="42"/>
    </row>
    <row r="4" spans="1:102" ht="34.049999999999997" customHeight="1" x14ac:dyDescent="0.8">
      <c r="A4" s="43"/>
      <c r="B4" s="43"/>
      <c r="C4" s="44" t="s">
        <v>446</v>
      </c>
      <c r="D4" s="44"/>
      <c r="E4" s="44"/>
      <c r="F4" s="44"/>
      <c r="G4" s="45"/>
      <c r="H4" s="45"/>
      <c r="I4" s="45"/>
      <c r="J4" s="43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30"/>
      <c r="BF4" s="31"/>
      <c r="BG4" s="31"/>
      <c r="BH4" s="32"/>
      <c r="BI4" s="31"/>
      <c r="BJ4" s="31"/>
      <c r="BK4" s="31"/>
      <c r="BL4" s="31"/>
      <c r="BM4" s="31"/>
      <c r="BN4" s="31"/>
      <c r="BO4" s="31"/>
      <c r="BP4" s="31"/>
      <c r="BQ4" s="32"/>
      <c r="BR4" s="31"/>
      <c r="BS4" s="31"/>
      <c r="BT4" s="31"/>
      <c r="BU4" s="31"/>
      <c r="BV4" s="31"/>
      <c r="BW4" s="46"/>
      <c r="BX4" s="47"/>
      <c r="BY4" s="47"/>
      <c r="BZ4" s="48"/>
      <c r="CA4" s="48"/>
      <c r="CB4" s="48"/>
      <c r="CC4" s="49"/>
      <c r="CD4" s="49"/>
      <c r="CE4" s="49"/>
      <c r="CF4" s="50"/>
      <c r="CG4" s="50"/>
      <c r="CH4" s="50"/>
      <c r="CI4" s="51"/>
      <c r="CJ4" s="51"/>
      <c r="CK4" s="51"/>
      <c r="CL4" s="39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3"/>
      <c r="CX4" s="54"/>
    </row>
    <row r="5" spans="1:102" ht="60" customHeight="1" x14ac:dyDescent="0.8">
      <c r="A5" s="55">
        <v>1</v>
      </c>
      <c r="B5" s="55">
        <v>1</v>
      </c>
      <c r="C5" s="55" t="s">
        <v>5</v>
      </c>
      <c r="D5" s="55" t="s">
        <v>424</v>
      </c>
      <c r="E5" s="55" t="s">
        <v>6</v>
      </c>
      <c r="F5" s="56" t="s">
        <v>7</v>
      </c>
      <c r="G5" s="57" t="s">
        <v>8</v>
      </c>
      <c r="H5" s="57" t="s">
        <v>257</v>
      </c>
      <c r="I5" s="57" t="s">
        <v>258</v>
      </c>
      <c r="J5" s="55"/>
      <c r="BE5" s="58"/>
      <c r="BF5" s="59">
        <f>IF(OR(I5="បរទេស",H5="បរទេស"),2,1)</f>
        <v>1</v>
      </c>
      <c r="BG5" s="60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5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160319385</v>
      </c>
      <c r="BH5" s="61" t="str">
        <f>IF(BG5="បរទេស","បរទេស",IF(AND($CX$3=1,LEN(BG5)=8),"0"&amp;BG5,IF(LEN(BG5)&gt;9,2,LEFT(BG5,9))))</f>
        <v>160319385</v>
      </c>
      <c r="BI5" s="62">
        <f>IF(BG5="បរទេស",1,IF((LEN($BH5)-9)=0,1,2))</f>
        <v>1</v>
      </c>
      <c r="BJ5" s="62">
        <f>IF(BH5="",2,1)</f>
        <v>1</v>
      </c>
      <c r="BK5" s="62">
        <f>IF(BH5="បរទេស",1,IF(COUNTIF(BH:BH,$BH5)&gt;1,2,1))</f>
        <v>1</v>
      </c>
      <c r="BL5" s="63">
        <f>IF(BH5="បរទេស",1,MAX(BI5:BK5))</f>
        <v>1</v>
      </c>
      <c r="BM5" s="64" t="str">
        <f>I5</f>
        <v>060374912</v>
      </c>
      <c r="BN5" s="60" t="str">
        <f>SUBSTITUTE(SUBSTITUTE(SUBSTITUTE(SUBSTITUTE(SUBSTITUTE(SUBSTITUTE(SUBSTITUTE(SUBSTITUTE(SUBSTITUTE(SUBSTITUTE(SUBSTITUTE(SUBSTITUTE(SUBSTITUTE(SUBSTITUTE(SUBSTITUTE(SUBSTITUTE(SUBSTITUTE(SUBSTITUTE(SUBSTITUTE(SUBSTITUTE(SUBSTITUTE(SUBSTITUTE(BM5,"១","1"),"២","2"),"៣","3"),"៤","4"),"៥","5"),"៦","6"),"៧","7"),"៨","8"),"៩","9"),"០","0")," ","")," ",""),"​",""),",","/"),"-",""),"(",""),")",""),"+855","0"),"(855)","0"),"O","0"),"o","0"),".","")</f>
        <v>060374912</v>
      </c>
      <c r="BO5" s="62" t="e">
        <f>LEFT(BN5, SEARCH("/",BN5,1)-1)</f>
        <v>#VALUE!</v>
      </c>
      <c r="BP5" s="60" t="str">
        <f>IFERROR(BO5,BN5)</f>
        <v>060374912</v>
      </c>
      <c r="BQ5" s="65" t="str">
        <f>IF(LEFT(BP5,5)="បរទេស","បរទេស",IF(LEFT(BP5,3)="855","0"&amp;MID(BP5,4,10),IF(LEFT(BP5,1)="0",MID(BP5,1,10),IF(LEFT(BP5,1)&gt;=1,"0"&amp;MID(BP5,1,10),BP5))))</f>
        <v>060374912</v>
      </c>
      <c r="BR5" s="62">
        <f>IF(BQ5="បរទេស",1,IF(OR(LEN(BQ5)=9,LEN(BQ5)=10),1,2))</f>
        <v>1</v>
      </c>
      <c r="BS5" s="66">
        <f>IF(BQ5="",2,1)</f>
        <v>1</v>
      </c>
      <c r="BT5" s="62">
        <f>IF(BQ5="បរទេស",1,IF(COUNTIF(BQ:BQ,$BQ5)&gt;1,2,1))</f>
        <v>1</v>
      </c>
      <c r="BU5" s="63">
        <f>IF(BQ5="បរទេស",1,MAX(BR5:BT5))</f>
        <v>1</v>
      </c>
      <c r="BV5" s="63">
        <f>IF(BF5=2,2,MAX(BE5,BL5,BU5,BU5))</f>
        <v>1</v>
      </c>
      <c r="BW5" s="67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9"/>
      <c r="CM5" s="70" t="s">
        <v>425</v>
      </c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1"/>
    </row>
    <row r="6" spans="1:102" ht="60" customHeight="1" x14ac:dyDescent="0.8">
      <c r="A6" s="55">
        <v>2</v>
      </c>
      <c r="B6" s="55">
        <v>2</v>
      </c>
      <c r="C6" s="55" t="s">
        <v>9</v>
      </c>
      <c r="D6" s="55" t="s">
        <v>426</v>
      </c>
      <c r="E6" s="55" t="s">
        <v>10</v>
      </c>
      <c r="F6" s="56" t="s">
        <v>11</v>
      </c>
      <c r="G6" s="57" t="s">
        <v>12</v>
      </c>
      <c r="H6" s="57" t="s">
        <v>259</v>
      </c>
      <c r="I6" s="57" t="s">
        <v>260</v>
      </c>
      <c r="J6" s="55"/>
      <c r="BE6" s="58"/>
      <c r="BF6" s="59">
        <f t="shared" ref="BF6:BF69" si="0">IF(OR(I6="បរទេស",H6="បរទេស"),2,1)</f>
        <v>1</v>
      </c>
      <c r="BG6" s="60" t="str">
        <f t="shared" ref="BG6:BG69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160433608</v>
      </c>
      <c r="BH6" s="61" t="str">
        <f t="shared" ref="BH6:BH69" si="2">IF(BG6="បរទេស","បរទេស",IF(AND($CX$3=1,LEN(BG6)=8),"0"&amp;BG6,IF(LEN(BG6)&gt;9,2,LEFT(BG6,9))))</f>
        <v>160433608</v>
      </c>
      <c r="BI6" s="62">
        <f t="shared" ref="BI6:BI69" si="3">IF(BG6="បរទេស",1,IF((LEN($BH6)-9)=0,1,2))</f>
        <v>1</v>
      </c>
      <c r="BJ6" s="62">
        <f t="shared" ref="BJ6:BJ69" si="4">IF(BH6="",2,1)</f>
        <v>1</v>
      </c>
      <c r="BK6" s="62">
        <f>IF(BH6="បរទេស",1,IF(COUNTIF(BH:BH,$BH6)&gt;1,2,1))</f>
        <v>1</v>
      </c>
      <c r="BL6" s="63">
        <f t="shared" ref="BL6:BL69" si="5">IF(BH6="បរទេស",1,MAX(BI6:BK6))</f>
        <v>1</v>
      </c>
      <c r="BM6" s="64" t="str">
        <f t="shared" ref="BM6:BM69" si="6">I6</f>
        <v>089485897</v>
      </c>
      <c r="BN6" s="60" t="str">
        <f t="shared" ref="BN6:BN69" si="7">SUBSTITUTE(SUBSTITUTE(SUBSTITUTE(SUBSTITUTE(SUBSTITUTE(SUBSTITUTE(SUBSTITUTE(SUBSTITUTE(SUBSTITUTE(SUBSTITUTE(SUBSTITUTE(SUBSTITUTE(SUBSTITUTE(SUBSTITUTE(SUBSTITUTE(SUBSTITUTE(SUBSTITUTE(SUBSTITUTE(SUBSTITUTE(SUBSTITUTE(SUBSTITUTE(SUBSTITUTE(BM6,"១","1"),"២","2"),"៣","3"),"៤","4"),"៥","5"),"៦","6"),"៧","7"),"៨","8"),"៩","9"),"០","0")," ","")," ",""),"​",""),",","/"),"-",""),"(",""),")",""),"+855","0"),"(855)","0"),"O","0"),"o","0"),".","")</f>
        <v>089485897</v>
      </c>
      <c r="BO6" s="62" t="e">
        <f t="shared" ref="BO6:BO69" si="8">LEFT(BN6, SEARCH("/",BN6,1)-1)</f>
        <v>#VALUE!</v>
      </c>
      <c r="BP6" s="60" t="str">
        <f t="shared" ref="BP6:BP69" si="9">IFERROR(BO6,BN6)</f>
        <v>089485897</v>
      </c>
      <c r="BQ6" s="65" t="str">
        <f t="shared" ref="BQ6:BQ69" si="10">IF(LEFT(BP6,5)="បរទេស","បរទេស",IF(LEFT(BP6,3)="855","0"&amp;MID(BP6,4,10),IF(LEFT(BP6,1)="0",MID(BP6,1,10),IF(LEFT(BP6,1)&gt;=1,"0"&amp;MID(BP6,1,10),BP6))))</f>
        <v>089485897</v>
      </c>
      <c r="BR6" s="62">
        <f t="shared" ref="BR6:BR69" si="11">IF(BQ6="បរទេស",1,IF(OR(LEN(BQ6)=9,LEN(BQ6)=10),1,2))</f>
        <v>1</v>
      </c>
      <c r="BS6" s="66">
        <f t="shared" ref="BS6:BS69" si="12">IF(BQ6="",2,1)</f>
        <v>1</v>
      </c>
      <c r="BT6" s="62">
        <f>IF(BQ6="បរទេស",1,IF(COUNTIF(BQ:BQ,$BQ6)&gt;1,2,1))</f>
        <v>1</v>
      </c>
      <c r="BU6" s="63">
        <f t="shared" ref="BU6:BU69" si="13">IF(BQ6="បរទេស",1,MAX(BR6:BT6))</f>
        <v>1</v>
      </c>
      <c r="BV6" s="63">
        <f t="shared" ref="BV6:BV69" si="14">IF(BF6=2,2,MAX(BE6,BL6,BU6,BU6))</f>
        <v>1</v>
      </c>
      <c r="BW6" s="22"/>
    </row>
    <row r="7" spans="1:102" ht="60" customHeight="1" x14ac:dyDescent="0.8">
      <c r="A7" s="55">
        <v>3</v>
      </c>
      <c r="B7" s="55">
        <v>3</v>
      </c>
      <c r="C7" s="55" t="s">
        <v>13</v>
      </c>
      <c r="D7" s="55" t="s">
        <v>426</v>
      </c>
      <c r="E7" s="55" t="s">
        <v>14</v>
      </c>
      <c r="F7" s="56" t="s">
        <v>15</v>
      </c>
      <c r="G7" s="57" t="s">
        <v>16</v>
      </c>
      <c r="H7" s="57" t="s">
        <v>261</v>
      </c>
      <c r="I7" s="57" t="s">
        <v>262</v>
      </c>
      <c r="J7" s="55"/>
      <c r="BE7" s="58"/>
      <c r="BF7" s="59">
        <f t="shared" si="0"/>
        <v>1</v>
      </c>
      <c r="BG7" s="60" t="str">
        <f t="shared" si="1"/>
        <v>160250113</v>
      </c>
      <c r="BH7" s="61" t="str">
        <f t="shared" si="2"/>
        <v>160250113</v>
      </c>
      <c r="BI7" s="62">
        <f t="shared" si="3"/>
        <v>1</v>
      </c>
      <c r="BJ7" s="62">
        <f t="shared" si="4"/>
        <v>1</v>
      </c>
      <c r="BK7" s="62">
        <f>IF(BH7="បរទេស",1,IF(COUNTIF(BH:BH,$BH7)&gt;1,2,1))</f>
        <v>1</v>
      </c>
      <c r="BL7" s="63">
        <f t="shared" si="5"/>
        <v>1</v>
      </c>
      <c r="BM7" s="64" t="str">
        <f t="shared" si="6"/>
        <v>0968930592</v>
      </c>
      <c r="BN7" s="60" t="str">
        <f t="shared" si="7"/>
        <v>0968930592</v>
      </c>
      <c r="BO7" s="62" t="e">
        <f t="shared" si="8"/>
        <v>#VALUE!</v>
      </c>
      <c r="BP7" s="60" t="str">
        <f t="shared" si="9"/>
        <v>0968930592</v>
      </c>
      <c r="BQ7" s="65" t="str">
        <f t="shared" si="10"/>
        <v>0968930592</v>
      </c>
      <c r="BR7" s="62">
        <f t="shared" si="11"/>
        <v>1</v>
      </c>
      <c r="BS7" s="66">
        <f t="shared" si="12"/>
        <v>1</v>
      </c>
      <c r="BT7" s="62">
        <f>IF(BQ7="បរទេស",1,IF(COUNTIF(BQ:BQ,$BQ7)&gt;1,2,1))</f>
        <v>1</v>
      </c>
      <c r="BU7" s="63">
        <f t="shared" si="13"/>
        <v>1</v>
      </c>
      <c r="BV7" s="63">
        <f t="shared" si="14"/>
        <v>1</v>
      </c>
      <c r="BW7" s="22"/>
    </row>
    <row r="8" spans="1:102" ht="60" customHeight="1" x14ac:dyDescent="0.8">
      <c r="A8" s="55">
        <v>4</v>
      </c>
      <c r="B8" s="55">
        <v>4</v>
      </c>
      <c r="C8" s="55" t="s">
        <v>17</v>
      </c>
      <c r="D8" s="55" t="s">
        <v>424</v>
      </c>
      <c r="E8" s="55" t="s">
        <v>18</v>
      </c>
      <c r="F8" s="56" t="s">
        <v>19</v>
      </c>
      <c r="G8" s="57" t="s">
        <v>20</v>
      </c>
      <c r="H8" s="57" t="s">
        <v>263</v>
      </c>
      <c r="I8" s="57" t="s">
        <v>264</v>
      </c>
      <c r="J8" s="55"/>
      <c r="BE8" s="58"/>
      <c r="BF8" s="59">
        <f t="shared" si="0"/>
        <v>1</v>
      </c>
      <c r="BG8" s="60" t="str">
        <f t="shared" si="1"/>
        <v>160182323</v>
      </c>
      <c r="BH8" s="61" t="str">
        <f t="shared" si="2"/>
        <v>160182323</v>
      </c>
      <c r="BI8" s="62">
        <f t="shared" si="3"/>
        <v>1</v>
      </c>
      <c r="BJ8" s="62">
        <f t="shared" si="4"/>
        <v>1</v>
      </c>
      <c r="BK8" s="62">
        <f>IF(BH8="បរទេស",1,IF(COUNTIF(BH:BH,$BH8)&gt;1,2,1))</f>
        <v>1</v>
      </c>
      <c r="BL8" s="63">
        <f t="shared" si="5"/>
        <v>1</v>
      </c>
      <c r="BM8" s="64" t="str">
        <f t="shared" si="6"/>
        <v>0716129227</v>
      </c>
      <c r="BN8" s="60" t="str">
        <f t="shared" si="7"/>
        <v>0716129227</v>
      </c>
      <c r="BO8" s="62" t="e">
        <f t="shared" si="8"/>
        <v>#VALUE!</v>
      </c>
      <c r="BP8" s="60" t="str">
        <f t="shared" si="9"/>
        <v>0716129227</v>
      </c>
      <c r="BQ8" s="65" t="str">
        <f t="shared" si="10"/>
        <v>0716129227</v>
      </c>
      <c r="BR8" s="62">
        <f t="shared" si="11"/>
        <v>1</v>
      </c>
      <c r="BS8" s="66">
        <f t="shared" si="12"/>
        <v>1</v>
      </c>
      <c r="BT8" s="62">
        <f>IF(BQ8="បរទេស",1,IF(COUNTIF(BQ:BQ,$BQ8)&gt;1,2,1))</f>
        <v>1</v>
      </c>
      <c r="BU8" s="63">
        <f t="shared" si="13"/>
        <v>1</v>
      </c>
      <c r="BV8" s="63">
        <f t="shared" si="14"/>
        <v>1</v>
      </c>
      <c r="BW8" s="22"/>
    </row>
    <row r="9" spans="1:102" ht="60" customHeight="1" x14ac:dyDescent="0.8">
      <c r="A9" s="55">
        <v>5</v>
      </c>
      <c r="B9" s="55">
        <v>5</v>
      </c>
      <c r="C9" s="55" t="s">
        <v>21</v>
      </c>
      <c r="D9" s="55" t="s">
        <v>424</v>
      </c>
      <c r="E9" s="55" t="s">
        <v>22</v>
      </c>
      <c r="F9" s="56" t="s">
        <v>23</v>
      </c>
      <c r="G9" s="57" t="s">
        <v>24</v>
      </c>
      <c r="H9" s="57" t="s">
        <v>265</v>
      </c>
      <c r="I9" s="57" t="s">
        <v>266</v>
      </c>
      <c r="J9" s="55"/>
      <c r="BE9" s="58"/>
      <c r="BF9" s="59">
        <f t="shared" si="0"/>
        <v>1</v>
      </c>
      <c r="BG9" s="60" t="str">
        <f t="shared" si="1"/>
        <v>160445233</v>
      </c>
      <c r="BH9" s="61" t="str">
        <f t="shared" si="2"/>
        <v>160445233</v>
      </c>
      <c r="BI9" s="62">
        <f t="shared" si="3"/>
        <v>1</v>
      </c>
      <c r="BJ9" s="62">
        <f t="shared" si="4"/>
        <v>1</v>
      </c>
      <c r="BK9" s="62">
        <f>IF(BH9="បរទេស",1,IF(COUNTIF(BH:BH,$BH9)&gt;1,2,1))</f>
        <v>1</v>
      </c>
      <c r="BL9" s="63">
        <f t="shared" si="5"/>
        <v>1</v>
      </c>
      <c r="BM9" s="64" t="str">
        <f t="shared" si="6"/>
        <v>0972647497</v>
      </c>
      <c r="BN9" s="60" t="str">
        <f t="shared" si="7"/>
        <v>0972647497</v>
      </c>
      <c r="BO9" s="62" t="e">
        <f t="shared" si="8"/>
        <v>#VALUE!</v>
      </c>
      <c r="BP9" s="60" t="str">
        <f t="shared" si="9"/>
        <v>0972647497</v>
      </c>
      <c r="BQ9" s="65" t="str">
        <f t="shared" si="10"/>
        <v>0972647497</v>
      </c>
      <c r="BR9" s="62">
        <f t="shared" si="11"/>
        <v>1</v>
      </c>
      <c r="BS9" s="66">
        <f t="shared" si="12"/>
        <v>1</v>
      </c>
      <c r="BT9" s="62">
        <f>IF(BQ9="បរទេស",1,IF(COUNTIF(BQ:BQ,$BQ9)&gt;1,2,1))</f>
        <v>1</v>
      </c>
      <c r="BU9" s="63">
        <f t="shared" si="13"/>
        <v>1</v>
      </c>
      <c r="BV9" s="63">
        <f t="shared" si="14"/>
        <v>1</v>
      </c>
      <c r="BW9" s="22"/>
    </row>
    <row r="10" spans="1:102" ht="60" customHeight="1" x14ac:dyDescent="0.8">
      <c r="A10" s="55">
        <v>6</v>
      </c>
      <c r="B10" s="55">
        <v>6</v>
      </c>
      <c r="C10" s="55" t="s">
        <v>25</v>
      </c>
      <c r="D10" s="55" t="s">
        <v>424</v>
      </c>
      <c r="E10" s="55" t="s">
        <v>26</v>
      </c>
      <c r="F10" s="56" t="s">
        <v>27</v>
      </c>
      <c r="G10" s="57" t="s">
        <v>28</v>
      </c>
      <c r="H10" s="57" t="s">
        <v>267</v>
      </c>
      <c r="I10" s="57" t="s">
        <v>268</v>
      </c>
      <c r="J10" s="55"/>
      <c r="BE10" s="58"/>
      <c r="BF10" s="59">
        <f t="shared" si="0"/>
        <v>1</v>
      </c>
      <c r="BG10" s="60" t="str">
        <f t="shared" si="1"/>
        <v>160363540</v>
      </c>
      <c r="BH10" s="61" t="str">
        <f t="shared" si="2"/>
        <v>160363540</v>
      </c>
      <c r="BI10" s="62">
        <f t="shared" si="3"/>
        <v>1</v>
      </c>
      <c r="BJ10" s="62">
        <f t="shared" si="4"/>
        <v>1</v>
      </c>
      <c r="BK10" s="62">
        <f>IF(BH10="បរទេស",1,IF(COUNTIF(BH:BH,$BH10)&gt;1,2,1))</f>
        <v>1</v>
      </c>
      <c r="BL10" s="63">
        <f t="shared" si="5"/>
        <v>1</v>
      </c>
      <c r="BM10" s="64" t="str">
        <f t="shared" si="6"/>
        <v>099604737</v>
      </c>
      <c r="BN10" s="60" t="str">
        <f t="shared" si="7"/>
        <v>099604737</v>
      </c>
      <c r="BO10" s="62" t="e">
        <f t="shared" si="8"/>
        <v>#VALUE!</v>
      </c>
      <c r="BP10" s="60" t="str">
        <f t="shared" si="9"/>
        <v>099604737</v>
      </c>
      <c r="BQ10" s="65" t="str">
        <f t="shared" si="10"/>
        <v>099604737</v>
      </c>
      <c r="BR10" s="62">
        <f t="shared" si="11"/>
        <v>1</v>
      </c>
      <c r="BS10" s="66">
        <f t="shared" si="12"/>
        <v>1</v>
      </c>
      <c r="BT10" s="62">
        <f>IF(BQ10="បរទេស",1,IF(COUNTIF(BQ:BQ,$BQ10)&gt;1,2,1))</f>
        <v>1</v>
      </c>
      <c r="BU10" s="63">
        <f t="shared" si="13"/>
        <v>1</v>
      </c>
      <c r="BV10" s="63">
        <f t="shared" si="14"/>
        <v>1</v>
      </c>
      <c r="BW10" s="22"/>
    </row>
    <row r="11" spans="1:102" ht="60" customHeight="1" x14ac:dyDescent="0.8">
      <c r="A11" s="55">
        <v>7</v>
      </c>
      <c r="B11" s="55">
        <v>7</v>
      </c>
      <c r="C11" s="55" t="s">
        <v>29</v>
      </c>
      <c r="D11" s="55" t="s">
        <v>424</v>
      </c>
      <c r="E11" s="55" t="s">
        <v>30</v>
      </c>
      <c r="F11" s="56" t="s">
        <v>31</v>
      </c>
      <c r="G11" s="57" t="s">
        <v>32</v>
      </c>
      <c r="H11" s="57" t="s">
        <v>269</v>
      </c>
      <c r="I11" s="57" t="s">
        <v>270</v>
      </c>
      <c r="J11" s="55"/>
      <c r="BE11" s="58"/>
      <c r="BF11" s="59">
        <f t="shared" si="0"/>
        <v>1</v>
      </c>
      <c r="BG11" s="60" t="str">
        <f t="shared" si="1"/>
        <v>160302094</v>
      </c>
      <c r="BH11" s="61" t="str">
        <f t="shared" si="2"/>
        <v>160302094</v>
      </c>
      <c r="BI11" s="62">
        <f t="shared" si="3"/>
        <v>1</v>
      </c>
      <c r="BJ11" s="62">
        <f t="shared" si="4"/>
        <v>1</v>
      </c>
      <c r="BK11" s="62">
        <f>IF(BH11="បរទេស",1,IF(COUNTIF(BH:BH,$BH11)&gt;1,2,1))</f>
        <v>1</v>
      </c>
      <c r="BL11" s="63">
        <f t="shared" si="5"/>
        <v>1</v>
      </c>
      <c r="BM11" s="64" t="str">
        <f t="shared" si="6"/>
        <v>0964576486</v>
      </c>
      <c r="BN11" s="60" t="str">
        <f t="shared" si="7"/>
        <v>0964576486</v>
      </c>
      <c r="BO11" s="62" t="e">
        <f t="shared" si="8"/>
        <v>#VALUE!</v>
      </c>
      <c r="BP11" s="60" t="str">
        <f t="shared" si="9"/>
        <v>0964576486</v>
      </c>
      <c r="BQ11" s="65" t="str">
        <f t="shared" si="10"/>
        <v>0964576486</v>
      </c>
      <c r="BR11" s="62">
        <f t="shared" si="11"/>
        <v>1</v>
      </c>
      <c r="BS11" s="66">
        <f t="shared" si="12"/>
        <v>1</v>
      </c>
      <c r="BT11" s="62">
        <f>IF(BQ11="បរទេស",1,IF(COUNTIF(BQ:BQ,$BQ11)&gt;1,2,1))</f>
        <v>1</v>
      </c>
      <c r="BU11" s="63">
        <f t="shared" si="13"/>
        <v>1</v>
      </c>
      <c r="BV11" s="63">
        <f t="shared" si="14"/>
        <v>1</v>
      </c>
      <c r="BW11" s="22"/>
    </row>
    <row r="12" spans="1:102" ht="60" customHeight="1" x14ac:dyDescent="0.8">
      <c r="A12" s="55">
        <v>8</v>
      </c>
      <c r="B12" s="55">
        <v>8</v>
      </c>
      <c r="C12" s="55" t="s">
        <v>33</v>
      </c>
      <c r="D12" s="55" t="s">
        <v>424</v>
      </c>
      <c r="E12" s="55" t="s">
        <v>34</v>
      </c>
      <c r="F12" s="56" t="s">
        <v>31</v>
      </c>
      <c r="G12" s="57" t="s">
        <v>35</v>
      </c>
      <c r="H12" s="57" t="s">
        <v>271</v>
      </c>
      <c r="I12" s="57" t="s">
        <v>272</v>
      </c>
      <c r="J12" s="55"/>
      <c r="BE12" s="58"/>
      <c r="BF12" s="59">
        <f t="shared" si="0"/>
        <v>1</v>
      </c>
      <c r="BG12" s="60" t="str">
        <f t="shared" si="1"/>
        <v>160494126</v>
      </c>
      <c r="BH12" s="61" t="str">
        <f t="shared" si="2"/>
        <v>160494126</v>
      </c>
      <c r="BI12" s="62">
        <f t="shared" si="3"/>
        <v>1</v>
      </c>
      <c r="BJ12" s="62">
        <f t="shared" si="4"/>
        <v>1</v>
      </c>
      <c r="BK12" s="62">
        <f>IF(BH12="បរទេស",1,IF(COUNTIF(BH:BH,$BH12)&gt;1,2,1))</f>
        <v>1</v>
      </c>
      <c r="BL12" s="63">
        <f t="shared" si="5"/>
        <v>1</v>
      </c>
      <c r="BM12" s="64" t="str">
        <f t="shared" si="6"/>
        <v>0976794072</v>
      </c>
      <c r="BN12" s="60" t="str">
        <f t="shared" si="7"/>
        <v>0976794072</v>
      </c>
      <c r="BO12" s="62" t="e">
        <f t="shared" si="8"/>
        <v>#VALUE!</v>
      </c>
      <c r="BP12" s="60" t="str">
        <f t="shared" si="9"/>
        <v>0976794072</v>
      </c>
      <c r="BQ12" s="65" t="str">
        <f t="shared" si="10"/>
        <v>0976794072</v>
      </c>
      <c r="BR12" s="62">
        <f t="shared" si="11"/>
        <v>1</v>
      </c>
      <c r="BS12" s="66">
        <f t="shared" si="12"/>
        <v>1</v>
      </c>
      <c r="BT12" s="62">
        <f>IF(BQ12="បរទេស",1,IF(COUNTIF(BQ:BQ,$BQ12)&gt;1,2,1))</f>
        <v>1</v>
      </c>
      <c r="BU12" s="63">
        <f t="shared" si="13"/>
        <v>1</v>
      </c>
      <c r="BV12" s="63">
        <f t="shared" si="14"/>
        <v>1</v>
      </c>
      <c r="BW12" s="22"/>
    </row>
    <row r="13" spans="1:102" ht="60" customHeight="1" x14ac:dyDescent="0.8">
      <c r="A13" s="55">
        <v>9</v>
      </c>
      <c r="B13" s="55">
        <v>9</v>
      </c>
      <c r="C13" s="55" t="s">
        <v>36</v>
      </c>
      <c r="D13" s="55" t="s">
        <v>426</v>
      </c>
      <c r="E13" s="55" t="s">
        <v>37</v>
      </c>
      <c r="F13" s="56" t="s">
        <v>38</v>
      </c>
      <c r="G13" s="57" t="s">
        <v>39</v>
      </c>
      <c r="H13" s="57" t="s">
        <v>273</v>
      </c>
      <c r="I13" s="57" t="s">
        <v>274</v>
      </c>
      <c r="J13" s="55"/>
      <c r="BE13" s="58"/>
      <c r="BF13" s="59">
        <f t="shared" si="0"/>
        <v>1</v>
      </c>
      <c r="BG13" s="60" t="str">
        <f t="shared" si="1"/>
        <v>160280075</v>
      </c>
      <c r="BH13" s="61" t="str">
        <f t="shared" si="2"/>
        <v>160280075</v>
      </c>
      <c r="BI13" s="62">
        <f t="shared" si="3"/>
        <v>1</v>
      </c>
      <c r="BJ13" s="62">
        <f t="shared" si="4"/>
        <v>1</v>
      </c>
      <c r="BK13" s="62">
        <f>IF(BH13="បរទេស",1,IF(COUNTIF(BH:BH,$BH13)&gt;1,2,1))</f>
        <v>1</v>
      </c>
      <c r="BL13" s="63">
        <f t="shared" si="5"/>
        <v>1</v>
      </c>
      <c r="BM13" s="64" t="str">
        <f t="shared" si="6"/>
        <v>0717862533</v>
      </c>
      <c r="BN13" s="60" t="str">
        <f t="shared" si="7"/>
        <v>0717862533</v>
      </c>
      <c r="BO13" s="62" t="e">
        <f t="shared" si="8"/>
        <v>#VALUE!</v>
      </c>
      <c r="BP13" s="60" t="str">
        <f t="shared" si="9"/>
        <v>0717862533</v>
      </c>
      <c r="BQ13" s="65" t="str">
        <f t="shared" si="10"/>
        <v>0717862533</v>
      </c>
      <c r="BR13" s="62">
        <f t="shared" si="11"/>
        <v>1</v>
      </c>
      <c r="BS13" s="66">
        <f t="shared" si="12"/>
        <v>1</v>
      </c>
      <c r="BT13" s="62">
        <f>IF(BQ13="បរទេស",1,IF(COUNTIF(BQ:BQ,$BQ13)&gt;1,2,1))</f>
        <v>1</v>
      </c>
      <c r="BU13" s="63">
        <f t="shared" si="13"/>
        <v>1</v>
      </c>
      <c r="BV13" s="63">
        <f t="shared" si="14"/>
        <v>1</v>
      </c>
      <c r="BW13" s="22"/>
    </row>
    <row r="14" spans="1:102" ht="60" customHeight="1" x14ac:dyDescent="0.8">
      <c r="A14" s="55">
        <v>10</v>
      </c>
      <c r="B14" s="55">
        <v>10</v>
      </c>
      <c r="C14" s="55" t="s">
        <v>40</v>
      </c>
      <c r="D14" s="55" t="s">
        <v>426</v>
      </c>
      <c r="E14" s="55" t="s">
        <v>41</v>
      </c>
      <c r="F14" s="56" t="s">
        <v>7</v>
      </c>
      <c r="G14" s="57" t="s">
        <v>42</v>
      </c>
      <c r="H14" s="57" t="s">
        <v>275</v>
      </c>
      <c r="I14" s="57" t="s">
        <v>276</v>
      </c>
      <c r="J14" s="55"/>
      <c r="BE14" s="58"/>
      <c r="BF14" s="59">
        <f t="shared" si="0"/>
        <v>1</v>
      </c>
      <c r="BG14" s="60" t="str">
        <f t="shared" si="1"/>
        <v>160459468</v>
      </c>
      <c r="BH14" s="61" t="str">
        <f t="shared" si="2"/>
        <v>160459468</v>
      </c>
      <c r="BI14" s="62">
        <f t="shared" si="3"/>
        <v>1</v>
      </c>
      <c r="BJ14" s="62">
        <f t="shared" si="4"/>
        <v>1</v>
      </c>
      <c r="BK14" s="62">
        <f>IF(BH14="បរទេស",1,IF(COUNTIF(BH:BH,$BH14)&gt;1,2,1))</f>
        <v>1</v>
      </c>
      <c r="BL14" s="63">
        <f t="shared" si="5"/>
        <v>1</v>
      </c>
      <c r="BM14" s="64" t="str">
        <f t="shared" si="6"/>
        <v>0974668671</v>
      </c>
      <c r="BN14" s="60" t="str">
        <f t="shared" si="7"/>
        <v>0974668671</v>
      </c>
      <c r="BO14" s="62" t="e">
        <f t="shared" si="8"/>
        <v>#VALUE!</v>
      </c>
      <c r="BP14" s="60" t="str">
        <f t="shared" si="9"/>
        <v>0974668671</v>
      </c>
      <c r="BQ14" s="65" t="str">
        <f t="shared" si="10"/>
        <v>0974668671</v>
      </c>
      <c r="BR14" s="62">
        <f t="shared" si="11"/>
        <v>1</v>
      </c>
      <c r="BS14" s="66">
        <f t="shared" si="12"/>
        <v>1</v>
      </c>
      <c r="BT14" s="62">
        <f>IF(BQ14="បរទេស",1,IF(COUNTIF(BQ:BQ,$BQ14)&gt;1,2,1))</f>
        <v>1</v>
      </c>
      <c r="BU14" s="63">
        <f t="shared" si="13"/>
        <v>1</v>
      </c>
      <c r="BV14" s="63">
        <f t="shared" si="14"/>
        <v>1</v>
      </c>
      <c r="BW14" s="22"/>
    </row>
    <row r="15" spans="1:102" ht="60" customHeight="1" x14ac:dyDescent="0.8">
      <c r="A15" s="55">
        <v>11</v>
      </c>
      <c r="B15" s="55">
        <v>11</v>
      </c>
      <c r="C15" s="55" t="s">
        <v>43</v>
      </c>
      <c r="D15" s="55" t="s">
        <v>424</v>
      </c>
      <c r="E15" s="55" t="s">
        <v>44</v>
      </c>
      <c r="F15" s="56" t="s">
        <v>45</v>
      </c>
      <c r="G15" s="57" t="s">
        <v>46</v>
      </c>
      <c r="H15" s="57" t="s">
        <v>277</v>
      </c>
      <c r="I15" s="57" t="s">
        <v>278</v>
      </c>
      <c r="J15" s="55"/>
      <c r="BE15" s="58"/>
      <c r="BF15" s="59">
        <f t="shared" si="0"/>
        <v>1</v>
      </c>
      <c r="BG15" s="60" t="str">
        <f t="shared" si="1"/>
        <v>160528703</v>
      </c>
      <c r="BH15" s="61" t="str">
        <f t="shared" si="2"/>
        <v>160528703</v>
      </c>
      <c r="BI15" s="62">
        <f t="shared" si="3"/>
        <v>1</v>
      </c>
      <c r="BJ15" s="62">
        <f t="shared" si="4"/>
        <v>1</v>
      </c>
      <c r="BK15" s="62">
        <f>IF(BH15="បរទេស",1,IF(COUNTIF(BH:BH,$BH15)&gt;1,2,1))</f>
        <v>1</v>
      </c>
      <c r="BL15" s="63">
        <f t="shared" si="5"/>
        <v>1</v>
      </c>
      <c r="BM15" s="64" t="str">
        <f t="shared" si="6"/>
        <v>068726935</v>
      </c>
      <c r="BN15" s="60" t="str">
        <f t="shared" si="7"/>
        <v>068726935</v>
      </c>
      <c r="BO15" s="62" t="e">
        <f t="shared" si="8"/>
        <v>#VALUE!</v>
      </c>
      <c r="BP15" s="60" t="str">
        <f t="shared" si="9"/>
        <v>068726935</v>
      </c>
      <c r="BQ15" s="65" t="str">
        <f t="shared" si="10"/>
        <v>068726935</v>
      </c>
      <c r="BR15" s="62">
        <f t="shared" si="11"/>
        <v>1</v>
      </c>
      <c r="BS15" s="66">
        <f t="shared" si="12"/>
        <v>1</v>
      </c>
      <c r="BT15" s="62">
        <f>IF(BQ15="បរទេស",1,IF(COUNTIF(BQ:BQ,$BQ15)&gt;1,2,1))</f>
        <v>1</v>
      </c>
      <c r="BU15" s="63">
        <f t="shared" si="13"/>
        <v>1</v>
      </c>
      <c r="BV15" s="63">
        <f t="shared" si="14"/>
        <v>1</v>
      </c>
      <c r="BW15" s="22"/>
    </row>
    <row r="16" spans="1:102" ht="60" customHeight="1" x14ac:dyDescent="0.8">
      <c r="A16" s="55">
        <v>12</v>
      </c>
      <c r="B16" s="55">
        <v>12</v>
      </c>
      <c r="C16" s="55" t="s">
        <v>47</v>
      </c>
      <c r="D16" s="55" t="s">
        <v>424</v>
      </c>
      <c r="E16" s="55" t="s">
        <v>48</v>
      </c>
      <c r="F16" s="56" t="s">
        <v>45</v>
      </c>
      <c r="G16" s="57" t="s">
        <v>49</v>
      </c>
      <c r="H16" s="57" t="s">
        <v>279</v>
      </c>
      <c r="I16" s="57" t="s">
        <v>280</v>
      </c>
      <c r="J16" s="55"/>
      <c r="BE16" s="58"/>
      <c r="BF16" s="59">
        <f t="shared" si="0"/>
        <v>1</v>
      </c>
      <c r="BG16" s="60" t="str">
        <f t="shared" si="1"/>
        <v>160145219</v>
      </c>
      <c r="BH16" s="61" t="str">
        <f t="shared" si="2"/>
        <v>160145219</v>
      </c>
      <c r="BI16" s="62">
        <f t="shared" si="3"/>
        <v>1</v>
      </c>
      <c r="BJ16" s="62">
        <f t="shared" si="4"/>
        <v>1</v>
      </c>
      <c r="BK16" s="62">
        <f>IF(BH16="បរទេស",1,IF(COUNTIF(BH:BH,$BH16)&gt;1,2,1))</f>
        <v>1</v>
      </c>
      <c r="BL16" s="63">
        <f t="shared" si="5"/>
        <v>1</v>
      </c>
      <c r="BM16" s="64" t="str">
        <f t="shared" si="6"/>
        <v>077543152</v>
      </c>
      <c r="BN16" s="60" t="str">
        <f t="shared" si="7"/>
        <v>077543152</v>
      </c>
      <c r="BO16" s="62" t="e">
        <f t="shared" si="8"/>
        <v>#VALUE!</v>
      </c>
      <c r="BP16" s="60" t="str">
        <f t="shared" si="9"/>
        <v>077543152</v>
      </c>
      <c r="BQ16" s="65" t="str">
        <f t="shared" si="10"/>
        <v>077543152</v>
      </c>
      <c r="BR16" s="62">
        <f t="shared" si="11"/>
        <v>1</v>
      </c>
      <c r="BS16" s="66">
        <f t="shared" si="12"/>
        <v>1</v>
      </c>
      <c r="BT16" s="62">
        <f>IF(BQ16="បរទេស",1,IF(COUNTIF(BQ:BQ,$BQ16)&gt;1,2,1))</f>
        <v>1</v>
      </c>
      <c r="BU16" s="63">
        <f t="shared" si="13"/>
        <v>1</v>
      </c>
      <c r="BV16" s="63">
        <f t="shared" si="14"/>
        <v>1</v>
      </c>
      <c r="BW16" s="22"/>
    </row>
    <row r="17" spans="1:75" ht="60" customHeight="1" x14ac:dyDescent="0.8">
      <c r="A17" s="55">
        <v>13</v>
      </c>
      <c r="B17" s="55">
        <v>13</v>
      </c>
      <c r="C17" s="55" t="s">
        <v>50</v>
      </c>
      <c r="D17" s="55" t="s">
        <v>424</v>
      </c>
      <c r="E17" s="55" t="s">
        <v>51</v>
      </c>
      <c r="F17" s="56" t="s">
        <v>52</v>
      </c>
      <c r="G17" s="57" t="s">
        <v>53</v>
      </c>
      <c r="H17" s="57" t="s">
        <v>281</v>
      </c>
      <c r="I17" s="57" t="s">
        <v>282</v>
      </c>
      <c r="J17" s="55"/>
      <c r="BE17" s="58"/>
      <c r="BF17" s="59">
        <f t="shared" si="0"/>
        <v>1</v>
      </c>
      <c r="BG17" s="60" t="str">
        <f t="shared" si="1"/>
        <v>160344677</v>
      </c>
      <c r="BH17" s="61" t="str">
        <f t="shared" si="2"/>
        <v>160344677</v>
      </c>
      <c r="BI17" s="62">
        <f t="shared" si="3"/>
        <v>1</v>
      </c>
      <c r="BJ17" s="62">
        <f t="shared" si="4"/>
        <v>1</v>
      </c>
      <c r="BK17" s="62">
        <f>IF(BH17="បរទេស",1,IF(COUNTIF(BH:BH,$BH17)&gt;1,2,1))</f>
        <v>1</v>
      </c>
      <c r="BL17" s="63">
        <f t="shared" si="5"/>
        <v>1</v>
      </c>
      <c r="BM17" s="64" t="str">
        <f t="shared" si="6"/>
        <v>012984478</v>
      </c>
      <c r="BN17" s="60" t="str">
        <f t="shared" si="7"/>
        <v>012984478</v>
      </c>
      <c r="BO17" s="62" t="e">
        <f t="shared" si="8"/>
        <v>#VALUE!</v>
      </c>
      <c r="BP17" s="60" t="str">
        <f t="shared" si="9"/>
        <v>012984478</v>
      </c>
      <c r="BQ17" s="65" t="str">
        <f t="shared" si="10"/>
        <v>012984478</v>
      </c>
      <c r="BR17" s="62">
        <f t="shared" si="11"/>
        <v>1</v>
      </c>
      <c r="BS17" s="66">
        <f t="shared" si="12"/>
        <v>1</v>
      </c>
      <c r="BT17" s="62">
        <f>IF(BQ17="បរទេស",1,IF(COUNTIF(BQ:BQ,$BQ17)&gt;1,2,1))</f>
        <v>1</v>
      </c>
      <c r="BU17" s="63">
        <f t="shared" si="13"/>
        <v>1</v>
      </c>
      <c r="BV17" s="63">
        <f t="shared" si="14"/>
        <v>1</v>
      </c>
      <c r="BW17" s="22"/>
    </row>
    <row r="18" spans="1:75" ht="60" customHeight="1" x14ac:dyDescent="0.8">
      <c r="A18" s="55">
        <v>14</v>
      </c>
      <c r="B18" s="55">
        <v>14</v>
      </c>
      <c r="C18" s="55" t="s">
        <v>54</v>
      </c>
      <c r="D18" s="55" t="s">
        <v>424</v>
      </c>
      <c r="E18" s="55" t="s">
        <v>55</v>
      </c>
      <c r="F18" s="56" t="s">
        <v>7</v>
      </c>
      <c r="G18" s="57" t="s">
        <v>56</v>
      </c>
      <c r="H18" s="57" t="s">
        <v>283</v>
      </c>
      <c r="I18" s="57" t="s">
        <v>284</v>
      </c>
      <c r="J18" s="55"/>
      <c r="BE18" s="58"/>
      <c r="BF18" s="59">
        <f t="shared" si="0"/>
        <v>1</v>
      </c>
      <c r="BG18" s="60" t="str">
        <f t="shared" si="1"/>
        <v>160406201</v>
      </c>
      <c r="BH18" s="61" t="str">
        <f t="shared" si="2"/>
        <v>160406201</v>
      </c>
      <c r="BI18" s="62">
        <f t="shared" si="3"/>
        <v>1</v>
      </c>
      <c r="BJ18" s="62">
        <f t="shared" si="4"/>
        <v>1</v>
      </c>
      <c r="BK18" s="62">
        <f>IF(BH18="បរទេស",1,IF(COUNTIF(BH:BH,$BH18)&gt;1,2,1))</f>
        <v>1</v>
      </c>
      <c r="BL18" s="63">
        <f t="shared" si="5"/>
        <v>1</v>
      </c>
      <c r="BM18" s="64" t="str">
        <f t="shared" si="6"/>
        <v>0977040722</v>
      </c>
      <c r="BN18" s="60" t="str">
        <f t="shared" si="7"/>
        <v>0977040722</v>
      </c>
      <c r="BO18" s="62" t="e">
        <f t="shared" si="8"/>
        <v>#VALUE!</v>
      </c>
      <c r="BP18" s="60" t="str">
        <f t="shared" si="9"/>
        <v>0977040722</v>
      </c>
      <c r="BQ18" s="65" t="str">
        <f t="shared" si="10"/>
        <v>0977040722</v>
      </c>
      <c r="BR18" s="62">
        <f t="shared" si="11"/>
        <v>1</v>
      </c>
      <c r="BS18" s="66">
        <f t="shared" si="12"/>
        <v>1</v>
      </c>
      <c r="BT18" s="62">
        <f>IF(BQ18="បរទេស",1,IF(COUNTIF(BQ:BQ,$BQ18)&gt;1,2,1))</f>
        <v>1</v>
      </c>
      <c r="BU18" s="63">
        <f t="shared" si="13"/>
        <v>1</v>
      </c>
      <c r="BV18" s="63">
        <f t="shared" si="14"/>
        <v>1</v>
      </c>
      <c r="BW18" s="22"/>
    </row>
    <row r="19" spans="1:75" ht="60" customHeight="1" x14ac:dyDescent="0.8">
      <c r="A19" s="55">
        <v>15</v>
      </c>
      <c r="B19" s="55">
        <v>15</v>
      </c>
      <c r="C19" s="55" t="s">
        <v>57</v>
      </c>
      <c r="D19" s="55" t="s">
        <v>424</v>
      </c>
      <c r="E19" s="55" t="s">
        <v>58</v>
      </c>
      <c r="F19" s="56" t="s">
        <v>59</v>
      </c>
      <c r="G19" s="57" t="s">
        <v>60</v>
      </c>
      <c r="H19" s="57" t="s">
        <v>427</v>
      </c>
      <c r="I19" s="57" t="s">
        <v>285</v>
      </c>
      <c r="J19" s="55"/>
      <c r="BE19" s="58"/>
      <c r="BF19" s="59">
        <f t="shared" si="0"/>
        <v>1</v>
      </c>
      <c r="BG19" s="60" t="str">
        <f t="shared" si="1"/>
        <v>160451007</v>
      </c>
      <c r="BH19" s="61" t="str">
        <f t="shared" si="2"/>
        <v>160451007</v>
      </c>
      <c r="BI19" s="62">
        <f t="shared" si="3"/>
        <v>1</v>
      </c>
      <c r="BJ19" s="62">
        <f t="shared" si="4"/>
        <v>1</v>
      </c>
      <c r="BK19" s="62">
        <f>IF(BH19="បរទេស",1,IF(COUNTIF(BH:BH,$BH19)&gt;1,2,1))</f>
        <v>1</v>
      </c>
      <c r="BL19" s="63">
        <f t="shared" si="5"/>
        <v>1</v>
      </c>
      <c r="BM19" s="64" t="str">
        <f t="shared" si="6"/>
        <v>0967578755</v>
      </c>
      <c r="BN19" s="60" t="str">
        <f t="shared" si="7"/>
        <v>0967578755</v>
      </c>
      <c r="BO19" s="62" t="e">
        <f t="shared" si="8"/>
        <v>#VALUE!</v>
      </c>
      <c r="BP19" s="60" t="str">
        <f t="shared" si="9"/>
        <v>0967578755</v>
      </c>
      <c r="BQ19" s="65" t="str">
        <f t="shared" si="10"/>
        <v>0967578755</v>
      </c>
      <c r="BR19" s="62">
        <f t="shared" si="11"/>
        <v>1</v>
      </c>
      <c r="BS19" s="66">
        <f t="shared" si="12"/>
        <v>1</v>
      </c>
      <c r="BT19" s="62">
        <f>IF(BQ19="បរទេស",1,IF(COUNTIF(BQ:BQ,$BQ19)&gt;1,2,1))</f>
        <v>1</v>
      </c>
      <c r="BU19" s="63">
        <f t="shared" si="13"/>
        <v>1</v>
      </c>
      <c r="BV19" s="63">
        <f t="shared" si="14"/>
        <v>1</v>
      </c>
      <c r="BW19" s="22"/>
    </row>
    <row r="20" spans="1:75" ht="60" customHeight="1" x14ac:dyDescent="0.8">
      <c r="A20" s="55">
        <v>16</v>
      </c>
      <c r="B20" s="55">
        <v>16</v>
      </c>
      <c r="C20" s="55" t="s">
        <v>61</v>
      </c>
      <c r="D20" s="55" t="s">
        <v>426</v>
      </c>
      <c r="E20" s="55" t="s">
        <v>62</v>
      </c>
      <c r="F20" s="56" t="s">
        <v>63</v>
      </c>
      <c r="G20" s="57" t="s">
        <v>64</v>
      </c>
      <c r="H20" s="57" t="s">
        <v>286</v>
      </c>
      <c r="I20" s="57" t="s">
        <v>287</v>
      </c>
      <c r="J20" s="55"/>
      <c r="BE20" s="58"/>
      <c r="BF20" s="59">
        <f t="shared" si="0"/>
        <v>1</v>
      </c>
      <c r="BG20" s="60" t="str">
        <f t="shared" si="1"/>
        <v>160287163</v>
      </c>
      <c r="BH20" s="61" t="str">
        <f t="shared" si="2"/>
        <v>160287163</v>
      </c>
      <c r="BI20" s="62">
        <f t="shared" si="3"/>
        <v>1</v>
      </c>
      <c r="BJ20" s="62">
        <f t="shared" si="4"/>
        <v>1</v>
      </c>
      <c r="BK20" s="62">
        <f>IF(BH20="បរទេស",1,IF(COUNTIF(BH:BH,$BH20)&gt;1,2,1))</f>
        <v>1</v>
      </c>
      <c r="BL20" s="63">
        <f t="shared" si="5"/>
        <v>1</v>
      </c>
      <c r="BM20" s="64" t="str">
        <f t="shared" si="6"/>
        <v>0886112046</v>
      </c>
      <c r="BN20" s="60" t="str">
        <f t="shared" si="7"/>
        <v>0886112046</v>
      </c>
      <c r="BO20" s="62" t="e">
        <f t="shared" si="8"/>
        <v>#VALUE!</v>
      </c>
      <c r="BP20" s="60" t="str">
        <f t="shared" si="9"/>
        <v>0886112046</v>
      </c>
      <c r="BQ20" s="65" t="str">
        <f t="shared" si="10"/>
        <v>0886112046</v>
      </c>
      <c r="BR20" s="62">
        <f t="shared" si="11"/>
        <v>1</v>
      </c>
      <c r="BS20" s="66">
        <f t="shared" si="12"/>
        <v>1</v>
      </c>
      <c r="BT20" s="62">
        <f>IF(BQ20="បរទេស",1,IF(COUNTIF(BQ:BQ,$BQ20)&gt;1,2,1))</f>
        <v>1</v>
      </c>
      <c r="BU20" s="63">
        <f t="shared" si="13"/>
        <v>1</v>
      </c>
      <c r="BV20" s="63">
        <f t="shared" si="14"/>
        <v>1</v>
      </c>
      <c r="BW20" s="22"/>
    </row>
    <row r="21" spans="1:75" ht="60" customHeight="1" x14ac:dyDescent="0.8">
      <c r="A21" s="55">
        <v>17</v>
      </c>
      <c r="B21" s="55">
        <v>17</v>
      </c>
      <c r="C21" s="55" t="s">
        <v>65</v>
      </c>
      <c r="D21" s="55" t="s">
        <v>426</v>
      </c>
      <c r="E21" s="55" t="s">
        <v>66</v>
      </c>
      <c r="F21" s="56" t="s">
        <v>11</v>
      </c>
      <c r="G21" s="57" t="s">
        <v>67</v>
      </c>
      <c r="H21" s="72" t="s">
        <v>288</v>
      </c>
      <c r="I21" s="57" t="s">
        <v>289</v>
      </c>
      <c r="J21" s="55"/>
      <c r="BE21" s="58"/>
      <c r="BF21" s="59">
        <f t="shared" si="0"/>
        <v>1</v>
      </c>
      <c r="BG21" s="60" t="str">
        <f t="shared" si="1"/>
        <v>160463978</v>
      </c>
      <c r="BH21" s="61" t="str">
        <f t="shared" si="2"/>
        <v>160463978</v>
      </c>
      <c r="BI21" s="62">
        <f t="shared" si="3"/>
        <v>1</v>
      </c>
      <c r="BJ21" s="62">
        <f t="shared" si="4"/>
        <v>1</v>
      </c>
      <c r="BK21" s="62">
        <f>IF(BH21="បរទេស",1,IF(COUNTIF(BH:BH,$BH21)&gt;1,2,1))</f>
        <v>1</v>
      </c>
      <c r="BL21" s="63">
        <f t="shared" si="5"/>
        <v>1</v>
      </c>
      <c r="BM21" s="64" t="str">
        <f t="shared" si="6"/>
        <v>0717958743</v>
      </c>
      <c r="BN21" s="60" t="str">
        <f t="shared" si="7"/>
        <v>0717958743</v>
      </c>
      <c r="BO21" s="62" t="e">
        <f t="shared" si="8"/>
        <v>#VALUE!</v>
      </c>
      <c r="BP21" s="60" t="str">
        <f t="shared" si="9"/>
        <v>0717958743</v>
      </c>
      <c r="BQ21" s="65" t="str">
        <f t="shared" si="10"/>
        <v>0717958743</v>
      </c>
      <c r="BR21" s="62">
        <f t="shared" si="11"/>
        <v>1</v>
      </c>
      <c r="BS21" s="66">
        <f t="shared" si="12"/>
        <v>1</v>
      </c>
      <c r="BT21" s="62">
        <f>IF(BQ21="បរទេស",1,IF(COUNTIF(BQ:BQ,$BQ21)&gt;1,2,1))</f>
        <v>1</v>
      </c>
      <c r="BU21" s="63">
        <f t="shared" si="13"/>
        <v>1</v>
      </c>
      <c r="BV21" s="63">
        <f t="shared" si="14"/>
        <v>1</v>
      </c>
      <c r="BW21" s="22"/>
    </row>
    <row r="22" spans="1:75" ht="60" customHeight="1" x14ac:dyDescent="0.8">
      <c r="A22" s="55">
        <v>18</v>
      </c>
      <c r="B22" s="55">
        <v>18</v>
      </c>
      <c r="C22" s="55" t="s">
        <v>68</v>
      </c>
      <c r="D22" s="55" t="s">
        <v>426</v>
      </c>
      <c r="E22" s="55" t="s">
        <v>69</v>
      </c>
      <c r="F22" s="56" t="s">
        <v>38</v>
      </c>
      <c r="G22" s="57" t="s">
        <v>70</v>
      </c>
      <c r="H22" s="57" t="s">
        <v>290</v>
      </c>
      <c r="I22" s="57" t="s">
        <v>291</v>
      </c>
      <c r="J22" s="55"/>
      <c r="BE22" s="58"/>
      <c r="BF22" s="59">
        <f t="shared" si="0"/>
        <v>1</v>
      </c>
      <c r="BG22" s="60" t="str">
        <f t="shared" si="1"/>
        <v>040379735</v>
      </c>
      <c r="BH22" s="61" t="str">
        <f t="shared" si="2"/>
        <v>040379735</v>
      </c>
      <c r="BI22" s="62">
        <f t="shared" si="3"/>
        <v>1</v>
      </c>
      <c r="BJ22" s="62">
        <f t="shared" si="4"/>
        <v>1</v>
      </c>
      <c r="BK22" s="62">
        <f>IF(BH22="បរទេស",1,IF(COUNTIF(BH:BH,$BH22)&gt;1,2,1))</f>
        <v>1</v>
      </c>
      <c r="BL22" s="63">
        <f t="shared" si="5"/>
        <v>1</v>
      </c>
      <c r="BM22" s="64" t="str">
        <f t="shared" si="6"/>
        <v>0978353259</v>
      </c>
      <c r="BN22" s="60" t="str">
        <f t="shared" si="7"/>
        <v>0978353259</v>
      </c>
      <c r="BO22" s="62" t="e">
        <f t="shared" si="8"/>
        <v>#VALUE!</v>
      </c>
      <c r="BP22" s="60" t="str">
        <f t="shared" si="9"/>
        <v>0978353259</v>
      </c>
      <c r="BQ22" s="65" t="str">
        <f t="shared" si="10"/>
        <v>0978353259</v>
      </c>
      <c r="BR22" s="62">
        <f t="shared" si="11"/>
        <v>1</v>
      </c>
      <c r="BS22" s="66">
        <f t="shared" si="12"/>
        <v>1</v>
      </c>
      <c r="BT22" s="62">
        <f>IF(BQ22="បរទេស",1,IF(COUNTIF(BQ:BQ,$BQ22)&gt;1,2,1))</f>
        <v>1</v>
      </c>
      <c r="BU22" s="63">
        <f t="shared" si="13"/>
        <v>1</v>
      </c>
      <c r="BV22" s="63">
        <f t="shared" si="14"/>
        <v>1</v>
      </c>
      <c r="BW22" s="22"/>
    </row>
    <row r="23" spans="1:75" ht="60" customHeight="1" x14ac:dyDescent="0.8">
      <c r="A23" s="55">
        <v>19</v>
      </c>
      <c r="B23" s="55">
        <v>19</v>
      </c>
      <c r="C23" s="55" t="s">
        <v>71</v>
      </c>
      <c r="D23" s="55" t="s">
        <v>426</v>
      </c>
      <c r="E23" s="55" t="s">
        <v>72</v>
      </c>
      <c r="F23" s="56" t="s">
        <v>15</v>
      </c>
      <c r="G23" s="57" t="s">
        <v>73</v>
      </c>
      <c r="H23" s="57" t="s">
        <v>292</v>
      </c>
      <c r="I23" s="57" t="s">
        <v>293</v>
      </c>
      <c r="J23" s="55"/>
      <c r="BE23" s="58"/>
      <c r="BF23" s="59">
        <f t="shared" si="0"/>
        <v>1</v>
      </c>
      <c r="BG23" s="60" t="str">
        <f t="shared" si="1"/>
        <v>160463158</v>
      </c>
      <c r="BH23" s="61" t="str">
        <f t="shared" si="2"/>
        <v>160463158</v>
      </c>
      <c r="BI23" s="62">
        <f t="shared" si="3"/>
        <v>1</v>
      </c>
      <c r="BJ23" s="62">
        <f t="shared" si="4"/>
        <v>1</v>
      </c>
      <c r="BK23" s="62">
        <f>IF(BH23="បរទេស",1,IF(COUNTIF(BH:BH,$BH23)&gt;1,2,1))</f>
        <v>1</v>
      </c>
      <c r="BL23" s="63">
        <f t="shared" si="5"/>
        <v>1</v>
      </c>
      <c r="BM23" s="64" t="str">
        <f t="shared" si="6"/>
        <v>0887002237</v>
      </c>
      <c r="BN23" s="60" t="str">
        <f t="shared" si="7"/>
        <v>0887002237</v>
      </c>
      <c r="BO23" s="62" t="e">
        <f t="shared" si="8"/>
        <v>#VALUE!</v>
      </c>
      <c r="BP23" s="60" t="str">
        <f t="shared" si="9"/>
        <v>0887002237</v>
      </c>
      <c r="BQ23" s="65" t="str">
        <f t="shared" si="10"/>
        <v>0887002237</v>
      </c>
      <c r="BR23" s="62">
        <f t="shared" si="11"/>
        <v>1</v>
      </c>
      <c r="BS23" s="66">
        <f t="shared" si="12"/>
        <v>1</v>
      </c>
      <c r="BT23" s="62">
        <f>IF(BQ23="បរទេស",1,IF(COUNTIF(BQ:BQ,$BQ23)&gt;1,2,1))</f>
        <v>1</v>
      </c>
      <c r="BU23" s="63">
        <f t="shared" si="13"/>
        <v>1</v>
      </c>
      <c r="BV23" s="63">
        <f t="shared" si="14"/>
        <v>1</v>
      </c>
      <c r="BW23" s="22"/>
    </row>
    <row r="24" spans="1:75" ht="60" customHeight="1" x14ac:dyDescent="0.8">
      <c r="A24" s="55">
        <v>20</v>
      </c>
      <c r="B24" s="55">
        <v>20</v>
      </c>
      <c r="C24" s="55" t="s">
        <v>74</v>
      </c>
      <c r="D24" s="55" t="s">
        <v>424</v>
      </c>
      <c r="E24" s="55" t="s">
        <v>75</v>
      </c>
      <c r="F24" s="56" t="s">
        <v>7</v>
      </c>
      <c r="G24" s="57" t="s">
        <v>76</v>
      </c>
      <c r="H24" s="57" t="s">
        <v>294</v>
      </c>
      <c r="I24" s="57" t="s">
        <v>295</v>
      </c>
      <c r="J24" s="55"/>
      <c r="BE24" s="58"/>
      <c r="BF24" s="59">
        <f t="shared" si="0"/>
        <v>1</v>
      </c>
      <c r="BG24" s="60" t="str">
        <f t="shared" si="1"/>
        <v>160170861</v>
      </c>
      <c r="BH24" s="61" t="str">
        <f t="shared" si="2"/>
        <v>160170861</v>
      </c>
      <c r="BI24" s="62">
        <f t="shared" si="3"/>
        <v>1</v>
      </c>
      <c r="BJ24" s="62">
        <f t="shared" si="4"/>
        <v>1</v>
      </c>
      <c r="BK24" s="62">
        <f>IF(BH24="បរទេស",1,IF(COUNTIF(BH:BH,$BH24)&gt;1,2,1))</f>
        <v>1</v>
      </c>
      <c r="BL24" s="63">
        <f t="shared" si="5"/>
        <v>1</v>
      </c>
      <c r="BM24" s="64" t="str">
        <f t="shared" si="6"/>
        <v>0966992116</v>
      </c>
      <c r="BN24" s="60" t="str">
        <f t="shared" si="7"/>
        <v>0966992116</v>
      </c>
      <c r="BO24" s="62" t="e">
        <f t="shared" si="8"/>
        <v>#VALUE!</v>
      </c>
      <c r="BP24" s="60" t="str">
        <f t="shared" si="9"/>
        <v>0966992116</v>
      </c>
      <c r="BQ24" s="65" t="str">
        <f t="shared" si="10"/>
        <v>0966992116</v>
      </c>
      <c r="BR24" s="62">
        <f t="shared" si="11"/>
        <v>1</v>
      </c>
      <c r="BS24" s="66">
        <f t="shared" si="12"/>
        <v>1</v>
      </c>
      <c r="BT24" s="62">
        <f>IF(BQ24="បរទេស",1,IF(COUNTIF(BQ:BQ,$BQ24)&gt;1,2,1))</f>
        <v>1</v>
      </c>
      <c r="BU24" s="63">
        <f t="shared" si="13"/>
        <v>1</v>
      </c>
      <c r="BV24" s="63">
        <f t="shared" si="14"/>
        <v>1</v>
      </c>
      <c r="BW24" s="22"/>
    </row>
    <row r="25" spans="1:75" ht="60" customHeight="1" x14ac:dyDescent="0.8">
      <c r="A25" s="55">
        <v>21</v>
      </c>
      <c r="B25" s="55">
        <v>21</v>
      </c>
      <c r="C25" s="55" t="s">
        <v>77</v>
      </c>
      <c r="D25" s="55" t="s">
        <v>424</v>
      </c>
      <c r="E25" s="55" t="s">
        <v>78</v>
      </c>
      <c r="F25" s="56" t="s">
        <v>45</v>
      </c>
      <c r="G25" s="57" t="s">
        <v>79</v>
      </c>
      <c r="H25" s="57" t="s">
        <v>296</v>
      </c>
      <c r="I25" s="57" t="s">
        <v>297</v>
      </c>
      <c r="J25" s="55"/>
      <c r="BE25" s="58"/>
      <c r="BF25" s="59">
        <f t="shared" si="0"/>
        <v>1</v>
      </c>
      <c r="BG25" s="60" t="str">
        <f t="shared" si="1"/>
        <v>160166841</v>
      </c>
      <c r="BH25" s="61" t="str">
        <f t="shared" si="2"/>
        <v>160166841</v>
      </c>
      <c r="BI25" s="62">
        <f t="shared" si="3"/>
        <v>1</v>
      </c>
      <c r="BJ25" s="62">
        <f t="shared" si="4"/>
        <v>1</v>
      </c>
      <c r="BK25" s="62">
        <f>IF(BH25="បរទេស",1,IF(COUNTIF(BH:BH,$BH25)&gt;1,2,1))</f>
        <v>1</v>
      </c>
      <c r="BL25" s="63">
        <f t="shared" si="5"/>
        <v>1</v>
      </c>
      <c r="BM25" s="64" t="str">
        <f t="shared" si="6"/>
        <v>0717763791</v>
      </c>
      <c r="BN25" s="60" t="str">
        <f t="shared" si="7"/>
        <v>0717763791</v>
      </c>
      <c r="BO25" s="62" t="e">
        <f t="shared" si="8"/>
        <v>#VALUE!</v>
      </c>
      <c r="BP25" s="60" t="str">
        <f t="shared" si="9"/>
        <v>0717763791</v>
      </c>
      <c r="BQ25" s="65" t="str">
        <f t="shared" si="10"/>
        <v>0717763791</v>
      </c>
      <c r="BR25" s="62">
        <f t="shared" si="11"/>
        <v>1</v>
      </c>
      <c r="BS25" s="66">
        <f t="shared" si="12"/>
        <v>1</v>
      </c>
      <c r="BT25" s="62">
        <f>IF(BQ25="បរទេស",1,IF(COUNTIF(BQ:BQ,$BQ25)&gt;1,2,1))</f>
        <v>1</v>
      </c>
      <c r="BU25" s="63">
        <f t="shared" si="13"/>
        <v>1</v>
      </c>
      <c r="BV25" s="63">
        <f t="shared" si="14"/>
        <v>1</v>
      </c>
      <c r="BW25" s="22"/>
    </row>
    <row r="26" spans="1:75" ht="60" customHeight="1" x14ac:dyDescent="0.8">
      <c r="A26" s="55">
        <v>22</v>
      </c>
      <c r="B26" s="55">
        <v>22</v>
      </c>
      <c r="C26" s="55" t="s">
        <v>80</v>
      </c>
      <c r="D26" s="55" t="s">
        <v>424</v>
      </c>
      <c r="E26" s="55" t="s">
        <v>81</v>
      </c>
      <c r="F26" s="56" t="s">
        <v>82</v>
      </c>
      <c r="G26" s="57" t="s">
        <v>83</v>
      </c>
      <c r="H26" s="57" t="s">
        <v>298</v>
      </c>
      <c r="I26" s="57" t="s">
        <v>299</v>
      </c>
      <c r="J26" s="55"/>
      <c r="BE26" s="58"/>
      <c r="BF26" s="59">
        <f t="shared" si="0"/>
        <v>1</v>
      </c>
      <c r="BG26" s="60" t="str">
        <f t="shared" si="1"/>
        <v>160040390</v>
      </c>
      <c r="BH26" s="61" t="str">
        <f t="shared" si="2"/>
        <v>160040390</v>
      </c>
      <c r="BI26" s="62">
        <f t="shared" si="3"/>
        <v>1</v>
      </c>
      <c r="BJ26" s="62">
        <f t="shared" si="4"/>
        <v>1</v>
      </c>
      <c r="BK26" s="62">
        <f>IF(BH26="បរទេស",1,IF(COUNTIF(BH:BH,$BH26)&gt;1,2,1))</f>
        <v>1</v>
      </c>
      <c r="BL26" s="63">
        <f t="shared" si="5"/>
        <v>1</v>
      </c>
      <c r="BM26" s="64" t="str">
        <f t="shared" si="6"/>
        <v>0889439936</v>
      </c>
      <c r="BN26" s="60" t="str">
        <f t="shared" si="7"/>
        <v>0889439936</v>
      </c>
      <c r="BO26" s="62" t="e">
        <f t="shared" si="8"/>
        <v>#VALUE!</v>
      </c>
      <c r="BP26" s="60" t="str">
        <f t="shared" si="9"/>
        <v>0889439936</v>
      </c>
      <c r="BQ26" s="65" t="str">
        <f t="shared" si="10"/>
        <v>0889439936</v>
      </c>
      <c r="BR26" s="62">
        <f t="shared" si="11"/>
        <v>1</v>
      </c>
      <c r="BS26" s="66">
        <f t="shared" si="12"/>
        <v>1</v>
      </c>
      <c r="BT26" s="62">
        <f>IF(BQ26="បរទេស",1,IF(COUNTIF(BQ:BQ,$BQ26)&gt;1,2,1))</f>
        <v>1</v>
      </c>
      <c r="BU26" s="63">
        <f t="shared" si="13"/>
        <v>1</v>
      </c>
      <c r="BV26" s="63">
        <f t="shared" si="14"/>
        <v>1</v>
      </c>
      <c r="BW26" s="22"/>
    </row>
    <row r="27" spans="1:75" ht="60" customHeight="1" x14ac:dyDescent="0.8">
      <c r="A27" s="55">
        <v>23</v>
      </c>
      <c r="B27" s="55">
        <v>23</v>
      </c>
      <c r="C27" s="55" t="s">
        <v>84</v>
      </c>
      <c r="D27" s="55" t="s">
        <v>424</v>
      </c>
      <c r="E27" s="55" t="s">
        <v>85</v>
      </c>
      <c r="F27" s="56" t="s">
        <v>86</v>
      </c>
      <c r="G27" s="57" t="s">
        <v>87</v>
      </c>
      <c r="H27" s="57" t="s">
        <v>428</v>
      </c>
      <c r="I27" s="73" t="s">
        <v>434</v>
      </c>
      <c r="J27" s="55"/>
      <c r="BE27" s="58"/>
      <c r="BF27" s="59">
        <f t="shared" si="0"/>
        <v>1</v>
      </c>
      <c r="BG27" s="60" t="str">
        <f t="shared" si="1"/>
        <v>160526430</v>
      </c>
      <c r="BH27" s="61" t="str">
        <f t="shared" si="2"/>
        <v>160526430</v>
      </c>
      <c r="BI27" s="62">
        <f t="shared" si="3"/>
        <v>1</v>
      </c>
      <c r="BJ27" s="62">
        <f t="shared" si="4"/>
        <v>1</v>
      </c>
      <c r="BK27" s="62">
        <f>IF(BH27="បរទេស",1,IF(COUNTIF(BH:BH,$BH27)&gt;1,2,1))</f>
        <v>1</v>
      </c>
      <c r="BL27" s="63">
        <f t="shared" si="5"/>
        <v>1</v>
      </c>
      <c r="BM27" s="64" t="str">
        <f t="shared" si="6"/>
        <v>070470465</v>
      </c>
      <c r="BN27" s="60" t="str">
        <f t="shared" si="7"/>
        <v>070470465</v>
      </c>
      <c r="BO27" s="62" t="e">
        <f t="shared" si="8"/>
        <v>#VALUE!</v>
      </c>
      <c r="BP27" s="60" t="str">
        <f t="shared" si="9"/>
        <v>070470465</v>
      </c>
      <c r="BQ27" s="65" t="str">
        <f t="shared" si="10"/>
        <v>070470465</v>
      </c>
      <c r="BR27" s="62">
        <f t="shared" si="11"/>
        <v>1</v>
      </c>
      <c r="BS27" s="66">
        <f t="shared" si="12"/>
        <v>1</v>
      </c>
      <c r="BT27" s="62">
        <f>IF(BQ27="បរទេស",1,IF(COUNTIF(BQ:BQ,$BQ27)&gt;1,2,1))</f>
        <v>1</v>
      </c>
      <c r="BU27" s="63">
        <f t="shared" si="13"/>
        <v>1</v>
      </c>
      <c r="BV27" s="63">
        <f t="shared" si="14"/>
        <v>1</v>
      </c>
      <c r="BW27" s="22"/>
    </row>
    <row r="28" spans="1:75" ht="60" customHeight="1" x14ac:dyDescent="0.8">
      <c r="A28" s="55">
        <v>24</v>
      </c>
      <c r="B28" s="55">
        <v>24</v>
      </c>
      <c r="C28" s="55" t="s">
        <v>88</v>
      </c>
      <c r="D28" s="55" t="s">
        <v>424</v>
      </c>
      <c r="E28" s="55" t="s">
        <v>89</v>
      </c>
      <c r="F28" s="56" t="s">
        <v>7</v>
      </c>
      <c r="G28" s="57" t="s">
        <v>90</v>
      </c>
      <c r="H28" s="57" t="s">
        <v>300</v>
      </c>
      <c r="I28" s="57" t="s">
        <v>301</v>
      </c>
      <c r="J28" s="55"/>
      <c r="BE28" s="58"/>
      <c r="BF28" s="59">
        <f t="shared" si="0"/>
        <v>1</v>
      </c>
      <c r="BG28" s="60" t="str">
        <f t="shared" si="1"/>
        <v>160090000</v>
      </c>
      <c r="BH28" s="61" t="str">
        <f t="shared" si="2"/>
        <v>160090000</v>
      </c>
      <c r="BI28" s="62">
        <f t="shared" si="3"/>
        <v>1</v>
      </c>
      <c r="BJ28" s="62">
        <f t="shared" si="4"/>
        <v>1</v>
      </c>
      <c r="BK28" s="62">
        <f>IF(BH28="បរទេស",1,IF(COUNTIF(BH:BH,$BH28)&gt;1,2,1))</f>
        <v>1</v>
      </c>
      <c r="BL28" s="63">
        <f t="shared" si="5"/>
        <v>1</v>
      </c>
      <c r="BM28" s="64" t="str">
        <f t="shared" si="6"/>
        <v>0714127866</v>
      </c>
      <c r="BN28" s="60" t="str">
        <f t="shared" si="7"/>
        <v>0714127866</v>
      </c>
      <c r="BO28" s="62" t="e">
        <f t="shared" si="8"/>
        <v>#VALUE!</v>
      </c>
      <c r="BP28" s="60" t="str">
        <f t="shared" si="9"/>
        <v>0714127866</v>
      </c>
      <c r="BQ28" s="65" t="str">
        <f t="shared" si="10"/>
        <v>0714127866</v>
      </c>
      <c r="BR28" s="62">
        <f t="shared" si="11"/>
        <v>1</v>
      </c>
      <c r="BS28" s="66">
        <f t="shared" si="12"/>
        <v>1</v>
      </c>
      <c r="BT28" s="62">
        <f>IF(BQ28="បរទេស",1,IF(COUNTIF(BQ:BQ,$BQ28)&gt;1,2,1))</f>
        <v>1</v>
      </c>
      <c r="BU28" s="63">
        <f t="shared" si="13"/>
        <v>1</v>
      </c>
      <c r="BV28" s="63">
        <f t="shared" si="14"/>
        <v>1</v>
      </c>
      <c r="BW28" s="22"/>
    </row>
    <row r="29" spans="1:75" ht="60" customHeight="1" x14ac:dyDescent="0.8">
      <c r="A29" s="55">
        <v>25</v>
      </c>
      <c r="B29" s="55">
        <v>25</v>
      </c>
      <c r="C29" s="55" t="s">
        <v>91</v>
      </c>
      <c r="D29" s="55" t="s">
        <v>426</v>
      </c>
      <c r="E29" s="55" t="s">
        <v>92</v>
      </c>
      <c r="F29" s="56" t="s">
        <v>11</v>
      </c>
      <c r="G29" s="57" t="s">
        <v>93</v>
      </c>
      <c r="H29" s="57" t="s">
        <v>302</v>
      </c>
      <c r="I29" s="57" t="s">
        <v>303</v>
      </c>
      <c r="J29" s="55"/>
      <c r="BE29" s="58"/>
      <c r="BF29" s="59">
        <f t="shared" si="0"/>
        <v>1</v>
      </c>
      <c r="BG29" s="60" t="str">
        <f t="shared" si="1"/>
        <v>160458130</v>
      </c>
      <c r="BH29" s="61" t="str">
        <f t="shared" si="2"/>
        <v>160458130</v>
      </c>
      <c r="BI29" s="62">
        <f t="shared" si="3"/>
        <v>1</v>
      </c>
      <c r="BJ29" s="62">
        <f t="shared" si="4"/>
        <v>1</v>
      </c>
      <c r="BK29" s="62">
        <f>IF(BH29="បរទេស",1,IF(COUNTIF(BH:BH,$BH29)&gt;1,2,1))</f>
        <v>1</v>
      </c>
      <c r="BL29" s="63">
        <f t="shared" si="5"/>
        <v>1</v>
      </c>
      <c r="BM29" s="64" t="str">
        <f t="shared" si="6"/>
        <v>069792420</v>
      </c>
      <c r="BN29" s="60" t="str">
        <f t="shared" si="7"/>
        <v>069792420</v>
      </c>
      <c r="BO29" s="62" t="e">
        <f t="shared" si="8"/>
        <v>#VALUE!</v>
      </c>
      <c r="BP29" s="60" t="str">
        <f t="shared" si="9"/>
        <v>069792420</v>
      </c>
      <c r="BQ29" s="65" t="str">
        <f t="shared" si="10"/>
        <v>069792420</v>
      </c>
      <c r="BR29" s="62">
        <f t="shared" si="11"/>
        <v>1</v>
      </c>
      <c r="BS29" s="66">
        <f t="shared" si="12"/>
        <v>1</v>
      </c>
      <c r="BT29" s="62">
        <f>IF(BQ29="បរទេស",1,IF(COUNTIF(BQ:BQ,$BQ29)&gt;1,2,1))</f>
        <v>1</v>
      </c>
      <c r="BU29" s="63">
        <f t="shared" si="13"/>
        <v>1</v>
      </c>
      <c r="BV29" s="63">
        <f t="shared" si="14"/>
        <v>1</v>
      </c>
      <c r="BW29" s="22"/>
    </row>
    <row r="30" spans="1:75" ht="60" customHeight="1" x14ac:dyDescent="0.8">
      <c r="A30" s="55">
        <v>26</v>
      </c>
      <c r="B30" s="55">
        <v>26</v>
      </c>
      <c r="C30" s="55" t="s">
        <v>94</v>
      </c>
      <c r="D30" s="55" t="s">
        <v>426</v>
      </c>
      <c r="E30" s="55" t="s">
        <v>95</v>
      </c>
      <c r="F30" s="56" t="s">
        <v>96</v>
      </c>
      <c r="G30" s="57" t="s">
        <v>97</v>
      </c>
      <c r="H30" s="57" t="s">
        <v>304</v>
      </c>
      <c r="I30" s="57" t="s">
        <v>305</v>
      </c>
      <c r="J30" s="55"/>
      <c r="BE30" s="58"/>
      <c r="BF30" s="59">
        <f t="shared" si="0"/>
        <v>1</v>
      </c>
      <c r="BG30" s="60" t="str">
        <f t="shared" si="1"/>
        <v>160383852</v>
      </c>
      <c r="BH30" s="61" t="str">
        <f t="shared" si="2"/>
        <v>160383852</v>
      </c>
      <c r="BI30" s="62">
        <f t="shared" si="3"/>
        <v>1</v>
      </c>
      <c r="BJ30" s="62">
        <f t="shared" si="4"/>
        <v>1</v>
      </c>
      <c r="BK30" s="62">
        <f>IF(BH30="បរទេស",1,IF(COUNTIF(BH:BH,$BH30)&gt;1,2,1))</f>
        <v>1</v>
      </c>
      <c r="BL30" s="63">
        <f t="shared" si="5"/>
        <v>1</v>
      </c>
      <c r="BM30" s="64" t="str">
        <f t="shared" si="6"/>
        <v>087462250</v>
      </c>
      <c r="BN30" s="60" t="str">
        <f t="shared" si="7"/>
        <v>087462250</v>
      </c>
      <c r="BO30" s="62" t="e">
        <f t="shared" si="8"/>
        <v>#VALUE!</v>
      </c>
      <c r="BP30" s="60" t="str">
        <f t="shared" si="9"/>
        <v>087462250</v>
      </c>
      <c r="BQ30" s="65" t="str">
        <f t="shared" si="10"/>
        <v>087462250</v>
      </c>
      <c r="BR30" s="62">
        <f t="shared" si="11"/>
        <v>1</v>
      </c>
      <c r="BS30" s="66">
        <f t="shared" si="12"/>
        <v>1</v>
      </c>
      <c r="BT30" s="62">
        <f>IF(BQ30="បរទេស",1,IF(COUNTIF(BQ:BQ,$BQ30)&gt;1,2,1))</f>
        <v>1</v>
      </c>
      <c r="BU30" s="63">
        <f t="shared" si="13"/>
        <v>1</v>
      </c>
      <c r="BV30" s="63">
        <f t="shared" si="14"/>
        <v>1</v>
      </c>
      <c r="BW30" s="22"/>
    </row>
    <row r="31" spans="1:75" ht="60" customHeight="1" x14ac:dyDescent="0.8">
      <c r="A31" s="55">
        <v>27</v>
      </c>
      <c r="B31" s="55">
        <v>27</v>
      </c>
      <c r="C31" s="55" t="s">
        <v>98</v>
      </c>
      <c r="D31" s="55" t="s">
        <v>424</v>
      </c>
      <c r="E31" s="55" t="s">
        <v>99</v>
      </c>
      <c r="F31" s="56" t="s">
        <v>100</v>
      </c>
      <c r="G31" s="57" t="s">
        <v>101</v>
      </c>
      <c r="H31" s="57" t="s">
        <v>306</v>
      </c>
      <c r="I31" s="57" t="s">
        <v>307</v>
      </c>
      <c r="J31" s="55"/>
      <c r="BE31" s="58"/>
      <c r="BF31" s="59">
        <f t="shared" si="0"/>
        <v>1</v>
      </c>
      <c r="BG31" s="60" t="str">
        <f t="shared" si="1"/>
        <v>190892448</v>
      </c>
      <c r="BH31" s="61" t="str">
        <f t="shared" si="2"/>
        <v>190892448</v>
      </c>
      <c r="BI31" s="62">
        <f t="shared" si="3"/>
        <v>1</v>
      </c>
      <c r="BJ31" s="62">
        <f t="shared" si="4"/>
        <v>1</v>
      </c>
      <c r="BK31" s="62">
        <f>IF(BH31="បរទេស",1,IF(COUNTIF(BH:BH,$BH31)&gt;1,2,1))</f>
        <v>1</v>
      </c>
      <c r="BL31" s="63">
        <f t="shared" si="5"/>
        <v>1</v>
      </c>
      <c r="BM31" s="64" t="str">
        <f t="shared" si="6"/>
        <v>0977294588</v>
      </c>
      <c r="BN31" s="60" t="str">
        <f t="shared" si="7"/>
        <v>0977294588</v>
      </c>
      <c r="BO31" s="62" t="e">
        <f t="shared" si="8"/>
        <v>#VALUE!</v>
      </c>
      <c r="BP31" s="60" t="str">
        <f t="shared" si="9"/>
        <v>0977294588</v>
      </c>
      <c r="BQ31" s="65" t="str">
        <f t="shared" si="10"/>
        <v>0977294588</v>
      </c>
      <c r="BR31" s="62">
        <f t="shared" si="11"/>
        <v>1</v>
      </c>
      <c r="BS31" s="66">
        <f t="shared" si="12"/>
        <v>1</v>
      </c>
      <c r="BT31" s="62">
        <f>IF(BQ31="បរទេស",1,IF(COUNTIF(BQ:BQ,$BQ31)&gt;1,2,1))</f>
        <v>1</v>
      </c>
      <c r="BU31" s="63">
        <f t="shared" si="13"/>
        <v>1</v>
      </c>
      <c r="BV31" s="63">
        <f t="shared" si="14"/>
        <v>1</v>
      </c>
      <c r="BW31" s="22"/>
    </row>
    <row r="32" spans="1:75" ht="60" customHeight="1" x14ac:dyDescent="0.8">
      <c r="A32" s="55">
        <v>28</v>
      </c>
      <c r="B32" s="55">
        <v>28</v>
      </c>
      <c r="C32" s="55" t="s">
        <v>102</v>
      </c>
      <c r="D32" s="55" t="s">
        <v>424</v>
      </c>
      <c r="E32" s="55" t="s">
        <v>103</v>
      </c>
      <c r="F32" s="56" t="s">
        <v>104</v>
      </c>
      <c r="G32" s="57" t="s">
        <v>105</v>
      </c>
      <c r="H32" s="57" t="s">
        <v>308</v>
      </c>
      <c r="I32" s="57" t="s">
        <v>309</v>
      </c>
      <c r="J32" s="55"/>
      <c r="BE32" s="58"/>
      <c r="BF32" s="59">
        <f t="shared" si="0"/>
        <v>1</v>
      </c>
      <c r="BG32" s="60" t="str">
        <f t="shared" si="1"/>
        <v>160477057</v>
      </c>
      <c r="BH32" s="61" t="str">
        <f t="shared" si="2"/>
        <v>160477057</v>
      </c>
      <c r="BI32" s="62">
        <f t="shared" si="3"/>
        <v>1</v>
      </c>
      <c r="BJ32" s="62">
        <f t="shared" si="4"/>
        <v>1</v>
      </c>
      <c r="BK32" s="62">
        <f>IF(BH32="បរទេស",1,IF(COUNTIF(BH:BH,$BH32)&gt;1,2,1))</f>
        <v>1</v>
      </c>
      <c r="BL32" s="63">
        <f t="shared" si="5"/>
        <v>1</v>
      </c>
      <c r="BM32" s="64" t="str">
        <f t="shared" si="6"/>
        <v>012558987</v>
      </c>
      <c r="BN32" s="60" t="str">
        <f t="shared" si="7"/>
        <v>012558987</v>
      </c>
      <c r="BO32" s="62" t="e">
        <f t="shared" si="8"/>
        <v>#VALUE!</v>
      </c>
      <c r="BP32" s="60" t="str">
        <f t="shared" si="9"/>
        <v>012558987</v>
      </c>
      <c r="BQ32" s="65" t="str">
        <f t="shared" si="10"/>
        <v>012558987</v>
      </c>
      <c r="BR32" s="62">
        <f t="shared" si="11"/>
        <v>1</v>
      </c>
      <c r="BS32" s="66">
        <f t="shared" si="12"/>
        <v>1</v>
      </c>
      <c r="BT32" s="62">
        <f>IF(BQ32="បរទេស",1,IF(COUNTIF(BQ:BQ,$BQ32)&gt;1,2,1))</f>
        <v>1</v>
      </c>
      <c r="BU32" s="63">
        <f t="shared" si="13"/>
        <v>1</v>
      </c>
      <c r="BV32" s="63">
        <f t="shared" si="14"/>
        <v>1</v>
      </c>
      <c r="BW32" s="22"/>
    </row>
    <row r="33" spans="1:75" ht="60" customHeight="1" x14ac:dyDescent="0.8">
      <c r="A33" s="55">
        <v>29</v>
      </c>
      <c r="B33" s="55">
        <v>29</v>
      </c>
      <c r="C33" s="55" t="s">
        <v>106</v>
      </c>
      <c r="D33" s="55" t="s">
        <v>426</v>
      </c>
      <c r="E33" s="55" t="s">
        <v>107</v>
      </c>
      <c r="F33" s="56" t="s">
        <v>11</v>
      </c>
      <c r="G33" s="57" t="s">
        <v>108</v>
      </c>
      <c r="H33" s="74" t="s">
        <v>310</v>
      </c>
      <c r="I33" s="57" t="s">
        <v>311</v>
      </c>
      <c r="J33" s="55"/>
      <c r="BE33" s="58"/>
      <c r="BF33" s="59">
        <f t="shared" si="0"/>
        <v>1</v>
      </c>
      <c r="BG33" s="60" t="str">
        <f t="shared" si="1"/>
        <v>160150398</v>
      </c>
      <c r="BH33" s="61" t="str">
        <f t="shared" si="2"/>
        <v>160150398</v>
      </c>
      <c r="BI33" s="62">
        <f t="shared" si="3"/>
        <v>1</v>
      </c>
      <c r="BJ33" s="62">
        <f t="shared" si="4"/>
        <v>1</v>
      </c>
      <c r="BK33" s="62">
        <f>IF(BH33="បរទេស",1,IF(COUNTIF(BH:BH,$BH33)&gt;1,2,1))</f>
        <v>1</v>
      </c>
      <c r="BL33" s="63">
        <f t="shared" si="5"/>
        <v>1</v>
      </c>
      <c r="BM33" s="64" t="str">
        <f t="shared" si="6"/>
        <v>0979930157</v>
      </c>
      <c r="BN33" s="60" t="str">
        <f t="shared" si="7"/>
        <v>0979930157</v>
      </c>
      <c r="BO33" s="62" t="e">
        <f t="shared" si="8"/>
        <v>#VALUE!</v>
      </c>
      <c r="BP33" s="60" t="str">
        <f t="shared" si="9"/>
        <v>0979930157</v>
      </c>
      <c r="BQ33" s="65" t="str">
        <f t="shared" si="10"/>
        <v>0979930157</v>
      </c>
      <c r="BR33" s="62">
        <f t="shared" si="11"/>
        <v>1</v>
      </c>
      <c r="BS33" s="66">
        <f t="shared" si="12"/>
        <v>1</v>
      </c>
      <c r="BT33" s="62">
        <f>IF(BQ33="បរទេស",1,IF(COUNTIF(BQ:BQ,$BQ33)&gt;1,2,1))</f>
        <v>1</v>
      </c>
      <c r="BU33" s="63">
        <f t="shared" si="13"/>
        <v>1</v>
      </c>
      <c r="BV33" s="63">
        <f t="shared" si="14"/>
        <v>1</v>
      </c>
      <c r="BW33" s="22"/>
    </row>
    <row r="34" spans="1:75" ht="60" customHeight="1" x14ac:dyDescent="0.8">
      <c r="A34" s="55">
        <v>30</v>
      </c>
      <c r="B34" s="55">
        <v>30</v>
      </c>
      <c r="C34" s="55" t="s">
        <v>109</v>
      </c>
      <c r="D34" s="55" t="s">
        <v>426</v>
      </c>
      <c r="E34" s="55" t="s">
        <v>110</v>
      </c>
      <c r="F34" s="56" t="s">
        <v>15</v>
      </c>
      <c r="G34" s="57" t="s">
        <v>111</v>
      </c>
      <c r="H34" s="57" t="s">
        <v>312</v>
      </c>
      <c r="I34" s="57" t="s">
        <v>313</v>
      </c>
      <c r="J34" s="55"/>
      <c r="BE34" s="58"/>
      <c r="BF34" s="59">
        <f t="shared" si="0"/>
        <v>1</v>
      </c>
      <c r="BG34" s="60" t="str">
        <f t="shared" si="1"/>
        <v>040237541</v>
      </c>
      <c r="BH34" s="61" t="str">
        <f t="shared" si="2"/>
        <v>040237541</v>
      </c>
      <c r="BI34" s="62">
        <f t="shared" si="3"/>
        <v>1</v>
      </c>
      <c r="BJ34" s="62">
        <f t="shared" si="4"/>
        <v>1</v>
      </c>
      <c r="BK34" s="62">
        <f>IF(BH34="បរទេស",1,IF(COUNTIF(BH:BH,$BH34)&gt;1,2,1))</f>
        <v>1</v>
      </c>
      <c r="BL34" s="63">
        <f t="shared" si="5"/>
        <v>1</v>
      </c>
      <c r="BM34" s="64" t="str">
        <f t="shared" si="6"/>
        <v>060709590</v>
      </c>
      <c r="BN34" s="60" t="str">
        <f t="shared" si="7"/>
        <v>060709590</v>
      </c>
      <c r="BO34" s="62" t="e">
        <f t="shared" si="8"/>
        <v>#VALUE!</v>
      </c>
      <c r="BP34" s="60" t="str">
        <f t="shared" si="9"/>
        <v>060709590</v>
      </c>
      <c r="BQ34" s="65" t="str">
        <f t="shared" si="10"/>
        <v>060709590</v>
      </c>
      <c r="BR34" s="62">
        <f t="shared" si="11"/>
        <v>1</v>
      </c>
      <c r="BS34" s="66">
        <f t="shared" si="12"/>
        <v>1</v>
      </c>
      <c r="BT34" s="62">
        <f>IF(BQ34="បរទេស",1,IF(COUNTIF(BQ:BQ,$BQ34)&gt;1,2,1))</f>
        <v>1</v>
      </c>
      <c r="BU34" s="63">
        <f t="shared" si="13"/>
        <v>1</v>
      </c>
      <c r="BV34" s="63">
        <f t="shared" si="14"/>
        <v>1</v>
      </c>
      <c r="BW34" s="22"/>
    </row>
    <row r="35" spans="1:75" ht="60" customHeight="1" x14ac:dyDescent="0.8">
      <c r="A35" s="55">
        <v>31</v>
      </c>
      <c r="B35" s="55">
        <v>31</v>
      </c>
      <c r="C35" s="55" t="s">
        <v>112</v>
      </c>
      <c r="D35" s="55" t="s">
        <v>424</v>
      </c>
      <c r="E35" s="55" t="s">
        <v>113</v>
      </c>
      <c r="F35" s="56" t="s">
        <v>100</v>
      </c>
      <c r="G35" s="57" t="s">
        <v>114</v>
      </c>
      <c r="H35" s="57" t="s">
        <v>314</v>
      </c>
      <c r="I35" s="57" t="s">
        <v>315</v>
      </c>
      <c r="J35" s="55"/>
      <c r="BE35" s="58"/>
      <c r="BF35" s="59">
        <f t="shared" si="0"/>
        <v>1</v>
      </c>
      <c r="BG35" s="60" t="str">
        <f t="shared" si="1"/>
        <v>160535731</v>
      </c>
      <c r="BH35" s="61" t="str">
        <f t="shared" si="2"/>
        <v>160535731</v>
      </c>
      <c r="BI35" s="62">
        <f t="shared" si="3"/>
        <v>1</v>
      </c>
      <c r="BJ35" s="62">
        <f t="shared" si="4"/>
        <v>1</v>
      </c>
      <c r="BK35" s="62">
        <f>IF(BH35="បរទេស",1,IF(COUNTIF(BH:BH,$BH35)&gt;1,2,1))</f>
        <v>1</v>
      </c>
      <c r="BL35" s="63">
        <f t="shared" si="5"/>
        <v>1</v>
      </c>
      <c r="BM35" s="64" t="str">
        <f t="shared" si="6"/>
        <v>067254233</v>
      </c>
      <c r="BN35" s="60" t="str">
        <f t="shared" si="7"/>
        <v>067254233</v>
      </c>
      <c r="BO35" s="62" t="e">
        <f t="shared" si="8"/>
        <v>#VALUE!</v>
      </c>
      <c r="BP35" s="60" t="str">
        <f t="shared" si="9"/>
        <v>067254233</v>
      </c>
      <c r="BQ35" s="65" t="str">
        <f t="shared" si="10"/>
        <v>067254233</v>
      </c>
      <c r="BR35" s="62">
        <f t="shared" si="11"/>
        <v>1</v>
      </c>
      <c r="BS35" s="66">
        <f t="shared" si="12"/>
        <v>1</v>
      </c>
      <c r="BT35" s="62">
        <f>IF(BQ35="បរទេស",1,IF(COUNTIF(BQ:BQ,$BQ35)&gt;1,2,1))</f>
        <v>1</v>
      </c>
      <c r="BU35" s="63">
        <f t="shared" si="13"/>
        <v>1</v>
      </c>
      <c r="BV35" s="63">
        <f t="shared" si="14"/>
        <v>1</v>
      </c>
      <c r="BW35" s="22"/>
    </row>
    <row r="36" spans="1:75" ht="60" customHeight="1" x14ac:dyDescent="0.8">
      <c r="A36" s="55">
        <v>32</v>
      </c>
      <c r="B36" s="55">
        <v>32</v>
      </c>
      <c r="C36" s="55" t="s">
        <v>115</v>
      </c>
      <c r="D36" s="55" t="s">
        <v>426</v>
      </c>
      <c r="E36" s="55" t="s">
        <v>116</v>
      </c>
      <c r="F36" s="56" t="s">
        <v>96</v>
      </c>
      <c r="G36" s="57" t="s">
        <v>117</v>
      </c>
      <c r="H36" s="57" t="s">
        <v>316</v>
      </c>
      <c r="I36" s="57" t="s">
        <v>317</v>
      </c>
      <c r="J36" s="55"/>
      <c r="BE36" s="58"/>
      <c r="BF36" s="59">
        <f t="shared" si="0"/>
        <v>1</v>
      </c>
      <c r="BG36" s="60" t="str">
        <f t="shared" si="1"/>
        <v>160458653</v>
      </c>
      <c r="BH36" s="61" t="str">
        <f t="shared" si="2"/>
        <v>160458653</v>
      </c>
      <c r="BI36" s="62">
        <f t="shared" si="3"/>
        <v>1</v>
      </c>
      <c r="BJ36" s="62">
        <f t="shared" si="4"/>
        <v>1</v>
      </c>
      <c r="BK36" s="62">
        <f>IF(BH36="បរទេស",1,IF(COUNTIF(BH:BH,$BH36)&gt;1,2,1))</f>
        <v>1</v>
      </c>
      <c r="BL36" s="63">
        <f t="shared" si="5"/>
        <v>1</v>
      </c>
      <c r="BM36" s="64" t="str">
        <f t="shared" si="6"/>
        <v>0978226663</v>
      </c>
      <c r="BN36" s="60" t="str">
        <f t="shared" si="7"/>
        <v>0978226663</v>
      </c>
      <c r="BO36" s="62" t="e">
        <f t="shared" si="8"/>
        <v>#VALUE!</v>
      </c>
      <c r="BP36" s="60" t="str">
        <f t="shared" si="9"/>
        <v>0978226663</v>
      </c>
      <c r="BQ36" s="65" t="str">
        <f t="shared" si="10"/>
        <v>0978226663</v>
      </c>
      <c r="BR36" s="62">
        <f t="shared" si="11"/>
        <v>1</v>
      </c>
      <c r="BS36" s="66">
        <f t="shared" si="12"/>
        <v>1</v>
      </c>
      <c r="BT36" s="62">
        <f>IF(BQ36="បរទេស",1,IF(COUNTIF(BQ:BQ,$BQ36)&gt;1,2,1))</f>
        <v>1</v>
      </c>
      <c r="BU36" s="63">
        <f t="shared" si="13"/>
        <v>1</v>
      </c>
      <c r="BV36" s="63">
        <f t="shared" si="14"/>
        <v>1</v>
      </c>
      <c r="BW36" s="22"/>
    </row>
    <row r="37" spans="1:75" ht="60" customHeight="1" x14ac:dyDescent="0.8">
      <c r="A37" s="55">
        <v>33</v>
      </c>
      <c r="B37" s="55">
        <v>33</v>
      </c>
      <c r="C37" s="55" t="s">
        <v>118</v>
      </c>
      <c r="D37" s="55" t="s">
        <v>426</v>
      </c>
      <c r="E37" s="55" t="s">
        <v>119</v>
      </c>
      <c r="F37" s="56" t="s">
        <v>15</v>
      </c>
      <c r="G37" s="57" t="s">
        <v>120</v>
      </c>
      <c r="H37" s="57" t="s">
        <v>318</v>
      </c>
      <c r="I37" s="57" t="s">
        <v>319</v>
      </c>
      <c r="J37" s="55"/>
      <c r="BE37" s="58"/>
      <c r="BF37" s="59">
        <f t="shared" si="0"/>
        <v>1</v>
      </c>
      <c r="BG37" s="60" t="str">
        <f t="shared" si="1"/>
        <v>160458959</v>
      </c>
      <c r="BH37" s="61" t="str">
        <f t="shared" si="2"/>
        <v>160458959</v>
      </c>
      <c r="BI37" s="62">
        <f t="shared" si="3"/>
        <v>1</v>
      </c>
      <c r="BJ37" s="62">
        <f t="shared" si="4"/>
        <v>1</v>
      </c>
      <c r="BK37" s="62">
        <f>IF(BH37="បរទេស",1,IF(COUNTIF(BH:BH,$BH37)&gt;1,2,1))</f>
        <v>1</v>
      </c>
      <c r="BL37" s="63">
        <f t="shared" si="5"/>
        <v>1</v>
      </c>
      <c r="BM37" s="64" t="str">
        <f t="shared" si="6"/>
        <v>0978589049</v>
      </c>
      <c r="BN37" s="60" t="str">
        <f t="shared" si="7"/>
        <v>0978589049</v>
      </c>
      <c r="BO37" s="62" t="e">
        <f t="shared" si="8"/>
        <v>#VALUE!</v>
      </c>
      <c r="BP37" s="60" t="str">
        <f t="shared" si="9"/>
        <v>0978589049</v>
      </c>
      <c r="BQ37" s="65" t="str">
        <f t="shared" si="10"/>
        <v>0978589049</v>
      </c>
      <c r="BR37" s="62">
        <f t="shared" si="11"/>
        <v>1</v>
      </c>
      <c r="BS37" s="66">
        <f t="shared" si="12"/>
        <v>1</v>
      </c>
      <c r="BT37" s="62">
        <f>IF(BQ37="បរទេស",1,IF(COUNTIF(BQ:BQ,$BQ37)&gt;1,2,1))</f>
        <v>1</v>
      </c>
      <c r="BU37" s="63">
        <f t="shared" si="13"/>
        <v>1</v>
      </c>
      <c r="BV37" s="63">
        <f t="shared" si="14"/>
        <v>1</v>
      </c>
      <c r="BW37" s="22"/>
    </row>
    <row r="38" spans="1:75" ht="60" customHeight="1" x14ac:dyDescent="0.8">
      <c r="A38" s="55">
        <v>34</v>
      </c>
      <c r="B38" s="55">
        <v>34</v>
      </c>
      <c r="C38" s="55" t="s">
        <v>121</v>
      </c>
      <c r="D38" s="55" t="s">
        <v>426</v>
      </c>
      <c r="E38" s="55" t="s">
        <v>122</v>
      </c>
      <c r="F38" s="56" t="s">
        <v>7</v>
      </c>
      <c r="G38" s="57" t="s">
        <v>123</v>
      </c>
      <c r="H38" s="57" t="s">
        <v>320</v>
      </c>
      <c r="I38" s="57" t="s">
        <v>321</v>
      </c>
      <c r="J38" s="55"/>
      <c r="BE38" s="58"/>
      <c r="BF38" s="59">
        <f t="shared" si="0"/>
        <v>1</v>
      </c>
      <c r="BG38" s="60" t="str">
        <f t="shared" si="1"/>
        <v>160381350</v>
      </c>
      <c r="BH38" s="61" t="str">
        <f t="shared" si="2"/>
        <v>160381350</v>
      </c>
      <c r="BI38" s="62">
        <f t="shared" si="3"/>
        <v>1</v>
      </c>
      <c r="BJ38" s="62">
        <f t="shared" si="4"/>
        <v>1</v>
      </c>
      <c r="BK38" s="62">
        <f>IF(BH38="បរទេស",1,IF(COUNTIF(BH:BH,$BH38)&gt;1,2,1))</f>
        <v>1</v>
      </c>
      <c r="BL38" s="63">
        <f t="shared" si="5"/>
        <v>1</v>
      </c>
      <c r="BM38" s="64" t="str">
        <f t="shared" si="6"/>
        <v>0717170511</v>
      </c>
      <c r="BN38" s="60" t="str">
        <f t="shared" si="7"/>
        <v>0717170511</v>
      </c>
      <c r="BO38" s="62" t="e">
        <f t="shared" si="8"/>
        <v>#VALUE!</v>
      </c>
      <c r="BP38" s="60" t="str">
        <f t="shared" si="9"/>
        <v>0717170511</v>
      </c>
      <c r="BQ38" s="65" t="str">
        <f t="shared" si="10"/>
        <v>0717170511</v>
      </c>
      <c r="BR38" s="62">
        <f t="shared" si="11"/>
        <v>1</v>
      </c>
      <c r="BS38" s="66">
        <f t="shared" si="12"/>
        <v>1</v>
      </c>
      <c r="BT38" s="62">
        <f>IF(BQ38="បរទេស",1,IF(COUNTIF(BQ:BQ,$BQ38)&gt;1,2,1))</f>
        <v>1</v>
      </c>
      <c r="BU38" s="63">
        <f t="shared" si="13"/>
        <v>1</v>
      </c>
      <c r="BV38" s="63">
        <f t="shared" si="14"/>
        <v>1</v>
      </c>
      <c r="BW38" s="22"/>
    </row>
    <row r="39" spans="1:75" ht="60" customHeight="1" x14ac:dyDescent="0.8">
      <c r="A39" s="55">
        <v>35</v>
      </c>
      <c r="B39" s="55">
        <v>35</v>
      </c>
      <c r="C39" s="55" t="s">
        <v>124</v>
      </c>
      <c r="D39" s="55" t="s">
        <v>424</v>
      </c>
      <c r="E39" s="55" t="s">
        <v>125</v>
      </c>
      <c r="F39" s="56" t="s">
        <v>19</v>
      </c>
      <c r="G39" s="57" t="s">
        <v>126</v>
      </c>
      <c r="H39" s="57" t="s">
        <v>322</v>
      </c>
      <c r="I39" s="57" t="s">
        <v>323</v>
      </c>
      <c r="J39" s="55"/>
      <c r="BE39" s="58"/>
      <c r="BF39" s="59">
        <f t="shared" si="0"/>
        <v>1</v>
      </c>
      <c r="BG39" s="60" t="str">
        <f t="shared" si="1"/>
        <v>040285429</v>
      </c>
      <c r="BH39" s="61" t="str">
        <f t="shared" si="2"/>
        <v>040285429</v>
      </c>
      <c r="BI39" s="62">
        <f t="shared" si="3"/>
        <v>1</v>
      </c>
      <c r="BJ39" s="62">
        <f t="shared" si="4"/>
        <v>1</v>
      </c>
      <c r="BK39" s="62">
        <f>IF(BH39="បរទេស",1,IF(COUNTIF(BH:BH,$BH39)&gt;1,2,1))</f>
        <v>1</v>
      </c>
      <c r="BL39" s="63">
        <f t="shared" si="5"/>
        <v>1</v>
      </c>
      <c r="BM39" s="64" t="str">
        <f t="shared" si="6"/>
        <v>0973652610</v>
      </c>
      <c r="BN39" s="60" t="str">
        <f t="shared" si="7"/>
        <v>0973652610</v>
      </c>
      <c r="BO39" s="62" t="e">
        <f t="shared" si="8"/>
        <v>#VALUE!</v>
      </c>
      <c r="BP39" s="60" t="str">
        <f t="shared" si="9"/>
        <v>0973652610</v>
      </c>
      <c r="BQ39" s="65" t="str">
        <f t="shared" si="10"/>
        <v>0973652610</v>
      </c>
      <c r="BR39" s="62">
        <f t="shared" si="11"/>
        <v>1</v>
      </c>
      <c r="BS39" s="66">
        <f t="shared" si="12"/>
        <v>1</v>
      </c>
      <c r="BT39" s="62">
        <f>IF(BQ39="បរទេស",1,IF(COUNTIF(BQ:BQ,$BQ39)&gt;1,2,1))</f>
        <v>1</v>
      </c>
      <c r="BU39" s="63">
        <f t="shared" si="13"/>
        <v>1</v>
      </c>
      <c r="BV39" s="63">
        <f t="shared" si="14"/>
        <v>1</v>
      </c>
      <c r="BW39" s="22"/>
    </row>
    <row r="40" spans="1:75" ht="60" customHeight="1" x14ac:dyDescent="0.8">
      <c r="A40" s="55">
        <v>36</v>
      </c>
      <c r="B40" s="55">
        <v>36</v>
      </c>
      <c r="C40" s="55" t="s">
        <v>127</v>
      </c>
      <c r="D40" s="55" t="s">
        <v>424</v>
      </c>
      <c r="E40" s="55" t="s">
        <v>128</v>
      </c>
      <c r="F40" s="56" t="s">
        <v>129</v>
      </c>
      <c r="G40" s="57" t="s">
        <v>130</v>
      </c>
      <c r="H40" s="57" t="s">
        <v>324</v>
      </c>
      <c r="I40" s="57" t="s">
        <v>325</v>
      </c>
      <c r="J40" s="55"/>
      <c r="BE40" s="58"/>
      <c r="BF40" s="59">
        <f t="shared" si="0"/>
        <v>1</v>
      </c>
      <c r="BG40" s="60" t="str">
        <f t="shared" si="1"/>
        <v>160458771</v>
      </c>
      <c r="BH40" s="61" t="str">
        <f t="shared" si="2"/>
        <v>160458771</v>
      </c>
      <c r="BI40" s="62">
        <f t="shared" si="3"/>
        <v>1</v>
      </c>
      <c r="BJ40" s="62">
        <f t="shared" si="4"/>
        <v>1</v>
      </c>
      <c r="BK40" s="62">
        <f>IF(BH40="បរទេស",1,IF(COUNTIF(BH:BH,$BH40)&gt;1,2,1))</f>
        <v>1</v>
      </c>
      <c r="BL40" s="63">
        <f t="shared" si="5"/>
        <v>1</v>
      </c>
      <c r="BM40" s="64" t="str">
        <f t="shared" si="6"/>
        <v>0967673899</v>
      </c>
      <c r="BN40" s="60" t="str">
        <f t="shared" si="7"/>
        <v>0967673899</v>
      </c>
      <c r="BO40" s="62" t="e">
        <f t="shared" si="8"/>
        <v>#VALUE!</v>
      </c>
      <c r="BP40" s="60" t="str">
        <f t="shared" si="9"/>
        <v>0967673899</v>
      </c>
      <c r="BQ40" s="65" t="str">
        <f t="shared" si="10"/>
        <v>0967673899</v>
      </c>
      <c r="BR40" s="62">
        <f t="shared" si="11"/>
        <v>1</v>
      </c>
      <c r="BS40" s="66">
        <f t="shared" si="12"/>
        <v>1</v>
      </c>
      <c r="BT40" s="62">
        <f>IF(BQ40="បរទេស",1,IF(COUNTIF(BQ:BQ,$BQ40)&gt;1,2,1))</f>
        <v>1</v>
      </c>
      <c r="BU40" s="63">
        <f t="shared" si="13"/>
        <v>1</v>
      </c>
      <c r="BV40" s="63">
        <f t="shared" si="14"/>
        <v>1</v>
      </c>
      <c r="BW40" s="22"/>
    </row>
    <row r="41" spans="1:75" ht="60" customHeight="1" x14ac:dyDescent="0.8">
      <c r="A41" s="55">
        <v>37</v>
      </c>
      <c r="B41" s="55">
        <v>37</v>
      </c>
      <c r="C41" s="55" t="s">
        <v>131</v>
      </c>
      <c r="D41" s="55" t="s">
        <v>426</v>
      </c>
      <c r="E41" s="55" t="s">
        <v>132</v>
      </c>
      <c r="F41" s="56" t="s">
        <v>133</v>
      </c>
      <c r="G41" s="57" t="s">
        <v>134</v>
      </c>
      <c r="H41" s="57" t="s">
        <v>326</v>
      </c>
      <c r="I41" s="57" t="s">
        <v>327</v>
      </c>
      <c r="J41" s="55"/>
      <c r="BE41" s="58"/>
      <c r="BF41" s="59">
        <f t="shared" si="0"/>
        <v>1</v>
      </c>
      <c r="BG41" s="60" t="str">
        <f t="shared" si="1"/>
        <v>160381818</v>
      </c>
      <c r="BH41" s="61" t="str">
        <f t="shared" si="2"/>
        <v>160381818</v>
      </c>
      <c r="BI41" s="62">
        <f t="shared" si="3"/>
        <v>1</v>
      </c>
      <c r="BJ41" s="62">
        <f t="shared" si="4"/>
        <v>1</v>
      </c>
      <c r="BK41" s="62">
        <f>IF(BH41="បរទេស",1,IF(COUNTIF(BH:BH,$BH41)&gt;1,2,1))</f>
        <v>1</v>
      </c>
      <c r="BL41" s="63">
        <f t="shared" si="5"/>
        <v>1</v>
      </c>
      <c r="BM41" s="64" t="str">
        <f t="shared" si="6"/>
        <v>0963622683</v>
      </c>
      <c r="BN41" s="60" t="str">
        <f t="shared" si="7"/>
        <v>0963622683</v>
      </c>
      <c r="BO41" s="62" t="e">
        <f t="shared" si="8"/>
        <v>#VALUE!</v>
      </c>
      <c r="BP41" s="60" t="str">
        <f t="shared" si="9"/>
        <v>0963622683</v>
      </c>
      <c r="BQ41" s="65" t="str">
        <f t="shared" si="10"/>
        <v>0963622683</v>
      </c>
      <c r="BR41" s="62">
        <f t="shared" si="11"/>
        <v>1</v>
      </c>
      <c r="BS41" s="66">
        <f t="shared" si="12"/>
        <v>1</v>
      </c>
      <c r="BT41" s="62">
        <f>IF(BQ41="បរទេស",1,IF(COUNTIF(BQ:BQ,$BQ41)&gt;1,2,1))</f>
        <v>1</v>
      </c>
      <c r="BU41" s="63">
        <f t="shared" si="13"/>
        <v>1</v>
      </c>
      <c r="BV41" s="63">
        <f t="shared" si="14"/>
        <v>1</v>
      </c>
      <c r="BW41" s="22"/>
    </row>
    <row r="42" spans="1:75" ht="60" customHeight="1" x14ac:dyDescent="0.8">
      <c r="A42" s="55">
        <v>38</v>
      </c>
      <c r="B42" s="55">
        <v>38</v>
      </c>
      <c r="C42" s="55" t="s">
        <v>135</v>
      </c>
      <c r="D42" s="55" t="s">
        <v>426</v>
      </c>
      <c r="E42" s="55" t="s">
        <v>136</v>
      </c>
      <c r="F42" s="56" t="s">
        <v>38</v>
      </c>
      <c r="G42" s="57" t="s">
        <v>137</v>
      </c>
      <c r="H42" s="57" t="s">
        <v>328</v>
      </c>
      <c r="I42" s="57" t="s">
        <v>329</v>
      </c>
      <c r="J42" s="55"/>
      <c r="BE42" s="58"/>
      <c r="BF42" s="59">
        <f t="shared" si="0"/>
        <v>1</v>
      </c>
      <c r="BG42" s="60" t="str">
        <f t="shared" si="1"/>
        <v>160441212</v>
      </c>
      <c r="BH42" s="61" t="str">
        <f t="shared" si="2"/>
        <v>160441212</v>
      </c>
      <c r="BI42" s="62">
        <f t="shared" si="3"/>
        <v>1</v>
      </c>
      <c r="BJ42" s="62">
        <f t="shared" si="4"/>
        <v>1</v>
      </c>
      <c r="BK42" s="62">
        <f>IF(BH42="បរទេស",1,IF(COUNTIF(BH:BH,$BH42)&gt;1,2,1))</f>
        <v>1</v>
      </c>
      <c r="BL42" s="63">
        <f t="shared" si="5"/>
        <v>1</v>
      </c>
      <c r="BM42" s="64" t="str">
        <f t="shared" si="6"/>
        <v>098449238</v>
      </c>
      <c r="BN42" s="60" t="str">
        <f t="shared" si="7"/>
        <v>098449238</v>
      </c>
      <c r="BO42" s="62" t="e">
        <f t="shared" si="8"/>
        <v>#VALUE!</v>
      </c>
      <c r="BP42" s="60" t="str">
        <f t="shared" si="9"/>
        <v>098449238</v>
      </c>
      <c r="BQ42" s="65" t="str">
        <f t="shared" si="10"/>
        <v>098449238</v>
      </c>
      <c r="BR42" s="62">
        <f t="shared" si="11"/>
        <v>1</v>
      </c>
      <c r="BS42" s="66">
        <f t="shared" si="12"/>
        <v>1</v>
      </c>
      <c r="BT42" s="62">
        <f>IF(BQ42="បរទេស",1,IF(COUNTIF(BQ:BQ,$BQ42)&gt;1,2,1))</f>
        <v>1</v>
      </c>
      <c r="BU42" s="63">
        <f t="shared" si="13"/>
        <v>1</v>
      </c>
      <c r="BV42" s="63">
        <f t="shared" si="14"/>
        <v>1</v>
      </c>
      <c r="BW42" s="22"/>
    </row>
    <row r="43" spans="1:75" ht="60" customHeight="1" x14ac:dyDescent="0.8">
      <c r="A43" s="55">
        <v>39</v>
      </c>
      <c r="B43" s="55">
        <v>39</v>
      </c>
      <c r="C43" s="55" t="s">
        <v>138</v>
      </c>
      <c r="D43" s="55" t="s">
        <v>424</v>
      </c>
      <c r="E43" s="55" t="s">
        <v>139</v>
      </c>
      <c r="F43" s="56" t="s">
        <v>86</v>
      </c>
      <c r="G43" s="57" t="s">
        <v>140</v>
      </c>
      <c r="H43" s="75" t="s">
        <v>429</v>
      </c>
      <c r="I43" s="73" t="s">
        <v>435</v>
      </c>
      <c r="J43" s="55"/>
      <c r="BE43" s="58"/>
      <c r="BF43" s="59">
        <f t="shared" si="0"/>
        <v>1</v>
      </c>
      <c r="BG43" s="60" t="str">
        <f t="shared" si="1"/>
        <v>040403574</v>
      </c>
      <c r="BH43" s="61" t="str">
        <f t="shared" si="2"/>
        <v>040403574</v>
      </c>
      <c r="BI43" s="62">
        <f t="shared" si="3"/>
        <v>1</v>
      </c>
      <c r="BJ43" s="62">
        <f t="shared" si="4"/>
        <v>1</v>
      </c>
      <c r="BK43" s="62">
        <f>IF(BH43="បរទេស",1,IF(COUNTIF(BH:BH,$BH43)&gt;1,2,1))</f>
        <v>1</v>
      </c>
      <c r="BL43" s="63">
        <f t="shared" si="5"/>
        <v>1</v>
      </c>
      <c r="BM43" s="64" t="str">
        <f t="shared" si="6"/>
        <v>0973084357</v>
      </c>
      <c r="BN43" s="60" t="str">
        <f t="shared" si="7"/>
        <v>0973084357</v>
      </c>
      <c r="BO43" s="62" t="e">
        <f t="shared" si="8"/>
        <v>#VALUE!</v>
      </c>
      <c r="BP43" s="60" t="str">
        <f t="shared" si="9"/>
        <v>0973084357</v>
      </c>
      <c r="BQ43" s="65" t="str">
        <f t="shared" si="10"/>
        <v>0973084357</v>
      </c>
      <c r="BR43" s="62">
        <f t="shared" si="11"/>
        <v>1</v>
      </c>
      <c r="BS43" s="66">
        <f t="shared" si="12"/>
        <v>1</v>
      </c>
      <c r="BT43" s="62">
        <f>IF(BQ43="បរទេស",1,IF(COUNTIF(BQ:BQ,$BQ43)&gt;1,2,1))</f>
        <v>1</v>
      </c>
      <c r="BU43" s="63">
        <f t="shared" si="13"/>
        <v>1</v>
      </c>
      <c r="BV43" s="63">
        <f t="shared" si="14"/>
        <v>1</v>
      </c>
      <c r="BW43" s="22"/>
    </row>
    <row r="44" spans="1:75" ht="60" customHeight="1" x14ac:dyDescent="0.8">
      <c r="A44" s="55">
        <v>40</v>
      </c>
      <c r="B44" s="55">
        <v>40</v>
      </c>
      <c r="C44" s="55" t="s">
        <v>141</v>
      </c>
      <c r="D44" s="55" t="s">
        <v>424</v>
      </c>
      <c r="E44" s="55" t="s">
        <v>142</v>
      </c>
      <c r="F44" s="56" t="s">
        <v>143</v>
      </c>
      <c r="G44" s="57" t="s">
        <v>144</v>
      </c>
      <c r="H44" s="57" t="s">
        <v>330</v>
      </c>
      <c r="I44" s="57" t="s">
        <v>331</v>
      </c>
      <c r="J44" s="55"/>
      <c r="BE44" s="58"/>
      <c r="BF44" s="59">
        <f t="shared" si="0"/>
        <v>1</v>
      </c>
      <c r="BG44" s="60" t="str">
        <f t="shared" si="1"/>
        <v>160519805</v>
      </c>
      <c r="BH44" s="61" t="str">
        <f t="shared" si="2"/>
        <v>160519805</v>
      </c>
      <c r="BI44" s="62">
        <f t="shared" si="3"/>
        <v>1</v>
      </c>
      <c r="BJ44" s="62">
        <f t="shared" si="4"/>
        <v>1</v>
      </c>
      <c r="BK44" s="62">
        <f>IF(BH44="បរទេស",1,IF(COUNTIF(BH:BH,$BH44)&gt;1,2,1))</f>
        <v>1</v>
      </c>
      <c r="BL44" s="63">
        <f t="shared" si="5"/>
        <v>1</v>
      </c>
      <c r="BM44" s="64" t="str">
        <f t="shared" si="6"/>
        <v>0719548690</v>
      </c>
      <c r="BN44" s="60" t="str">
        <f t="shared" si="7"/>
        <v>0719548690</v>
      </c>
      <c r="BO44" s="62" t="e">
        <f t="shared" si="8"/>
        <v>#VALUE!</v>
      </c>
      <c r="BP44" s="60" t="str">
        <f t="shared" si="9"/>
        <v>0719548690</v>
      </c>
      <c r="BQ44" s="65" t="str">
        <f t="shared" si="10"/>
        <v>0719548690</v>
      </c>
      <c r="BR44" s="62">
        <f t="shared" si="11"/>
        <v>1</v>
      </c>
      <c r="BS44" s="66">
        <f t="shared" si="12"/>
        <v>1</v>
      </c>
      <c r="BT44" s="62">
        <f>IF(BQ44="បរទេស",1,IF(COUNTIF(BQ:BQ,$BQ44)&gt;1,2,1))</f>
        <v>1</v>
      </c>
      <c r="BU44" s="63">
        <f t="shared" si="13"/>
        <v>1</v>
      </c>
      <c r="BV44" s="63">
        <f t="shared" si="14"/>
        <v>1</v>
      </c>
      <c r="BW44" s="22"/>
    </row>
    <row r="45" spans="1:75" ht="60" customHeight="1" x14ac:dyDescent="0.8">
      <c r="A45" s="55">
        <v>41</v>
      </c>
      <c r="B45" s="55">
        <v>41</v>
      </c>
      <c r="C45" s="55" t="s">
        <v>145</v>
      </c>
      <c r="D45" s="55" t="s">
        <v>426</v>
      </c>
      <c r="E45" s="55" t="s">
        <v>146</v>
      </c>
      <c r="F45" s="56" t="s">
        <v>147</v>
      </c>
      <c r="G45" s="57" t="s">
        <v>148</v>
      </c>
      <c r="H45" s="57" t="s">
        <v>332</v>
      </c>
      <c r="I45" s="57" t="s">
        <v>333</v>
      </c>
      <c r="J45" s="55"/>
      <c r="BE45" s="58"/>
      <c r="BF45" s="59">
        <f t="shared" si="0"/>
        <v>1</v>
      </c>
      <c r="BG45" s="60" t="str">
        <f t="shared" si="1"/>
        <v>160391078</v>
      </c>
      <c r="BH45" s="61" t="str">
        <f t="shared" si="2"/>
        <v>160391078</v>
      </c>
      <c r="BI45" s="62">
        <f t="shared" si="3"/>
        <v>1</v>
      </c>
      <c r="BJ45" s="62">
        <f t="shared" si="4"/>
        <v>1</v>
      </c>
      <c r="BK45" s="62">
        <f>IF(BH45="បរទេស",1,IF(COUNTIF(BH:BH,$BH45)&gt;1,2,1))</f>
        <v>1</v>
      </c>
      <c r="BL45" s="63">
        <f t="shared" si="5"/>
        <v>1</v>
      </c>
      <c r="BM45" s="64" t="str">
        <f t="shared" si="6"/>
        <v>0882351783</v>
      </c>
      <c r="BN45" s="60" t="str">
        <f t="shared" si="7"/>
        <v>0882351783</v>
      </c>
      <c r="BO45" s="62" t="e">
        <f t="shared" si="8"/>
        <v>#VALUE!</v>
      </c>
      <c r="BP45" s="60" t="str">
        <f t="shared" si="9"/>
        <v>0882351783</v>
      </c>
      <c r="BQ45" s="65" t="str">
        <f t="shared" si="10"/>
        <v>0882351783</v>
      </c>
      <c r="BR45" s="62">
        <f t="shared" si="11"/>
        <v>1</v>
      </c>
      <c r="BS45" s="66">
        <f t="shared" si="12"/>
        <v>1</v>
      </c>
      <c r="BT45" s="62">
        <f>IF(BQ45="បរទេស",1,IF(COUNTIF(BQ:BQ,$BQ45)&gt;1,2,1))</f>
        <v>1</v>
      </c>
      <c r="BU45" s="63">
        <f t="shared" si="13"/>
        <v>1</v>
      </c>
      <c r="BV45" s="63">
        <f t="shared" si="14"/>
        <v>1</v>
      </c>
      <c r="BW45" s="22"/>
    </row>
    <row r="46" spans="1:75" ht="60" customHeight="1" x14ac:dyDescent="0.8">
      <c r="A46" s="55">
        <v>42</v>
      </c>
      <c r="B46" s="55">
        <v>42</v>
      </c>
      <c r="C46" s="55" t="s">
        <v>149</v>
      </c>
      <c r="D46" s="55" t="s">
        <v>426</v>
      </c>
      <c r="E46" s="55" t="s">
        <v>150</v>
      </c>
      <c r="F46" s="56" t="s">
        <v>11</v>
      </c>
      <c r="G46" s="57" t="s">
        <v>151</v>
      </c>
      <c r="H46" s="57" t="s">
        <v>334</v>
      </c>
      <c r="I46" s="57" t="s">
        <v>335</v>
      </c>
      <c r="J46" s="55"/>
      <c r="BE46" s="58"/>
      <c r="BF46" s="59">
        <f t="shared" si="0"/>
        <v>1</v>
      </c>
      <c r="BG46" s="60" t="str">
        <f t="shared" si="1"/>
        <v>160459735</v>
      </c>
      <c r="BH46" s="61" t="str">
        <f t="shared" si="2"/>
        <v>160459735</v>
      </c>
      <c r="BI46" s="62">
        <f t="shared" si="3"/>
        <v>1</v>
      </c>
      <c r="BJ46" s="62">
        <f t="shared" si="4"/>
        <v>1</v>
      </c>
      <c r="BK46" s="62">
        <f>IF(BH46="បរទេស",1,IF(COUNTIF(BH:BH,$BH46)&gt;1,2,1))</f>
        <v>1</v>
      </c>
      <c r="BL46" s="63">
        <f t="shared" si="5"/>
        <v>1</v>
      </c>
      <c r="BM46" s="64" t="str">
        <f t="shared" si="6"/>
        <v>0966653380</v>
      </c>
      <c r="BN46" s="60" t="str">
        <f t="shared" si="7"/>
        <v>0966653380</v>
      </c>
      <c r="BO46" s="62" t="e">
        <f t="shared" si="8"/>
        <v>#VALUE!</v>
      </c>
      <c r="BP46" s="60" t="str">
        <f t="shared" si="9"/>
        <v>0966653380</v>
      </c>
      <c r="BQ46" s="65" t="str">
        <f t="shared" si="10"/>
        <v>0966653380</v>
      </c>
      <c r="BR46" s="62">
        <f t="shared" si="11"/>
        <v>1</v>
      </c>
      <c r="BS46" s="66">
        <f t="shared" si="12"/>
        <v>1</v>
      </c>
      <c r="BT46" s="62">
        <f>IF(BQ46="បរទេស",1,IF(COUNTIF(BQ:BQ,$BQ46)&gt;1,2,1))</f>
        <v>1</v>
      </c>
      <c r="BU46" s="63">
        <f t="shared" si="13"/>
        <v>1</v>
      </c>
      <c r="BV46" s="63">
        <f t="shared" si="14"/>
        <v>1</v>
      </c>
      <c r="BW46" s="22"/>
    </row>
    <row r="47" spans="1:75" ht="60" customHeight="1" x14ac:dyDescent="0.8">
      <c r="A47" s="55">
        <v>43</v>
      </c>
      <c r="B47" s="55">
        <v>43</v>
      </c>
      <c r="C47" s="55" t="s">
        <v>152</v>
      </c>
      <c r="D47" s="55" t="s">
        <v>426</v>
      </c>
      <c r="E47" s="55" t="s">
        <v>153</v>
      </c>
      <c r="F47" s="56" t="s">
        <v>7</v>
      </c>
      <c r="G47" s="57" t="s">
        <v>154</v>
      </c>
      <c r="H47" s="57" t="s">
        <v>336</v>
      </c>
      <c r="I47" s="57" t="s">
        <v>337</v>
      </c>
      <c r="J47" s="55"/>
      <c r="BE47" s="58"/>
      <c r="BF47" s="59">
        <f t="shared" si="0"/>
        <v>1</v>
      </c>
      <c r="BG47" s="60" t="str">
        <f t="shared" si="1"/>
        <v>160322626</v>
      </c>
      <c r="BH47" s="61" t="str">
        <f t="shared" si="2"/>
        <v>160322626</v>
      </c>
      <c r="BI47" s="62">
        <f t="shared" si="3"/>
        <v>1</v>
      </c>
      <c r="BJ47" s="62">
        <f t="shared" si="4"/>
        <v>1</v>
      </c>
      <c r="BK47" s="62">
        <f>IF(BH47="បរទេស",1,IF(COUNTIF(BH:BH,$BH47)&gt;1,2,1))</f>
        <v>1</v>
      </c>
      <c r="BL47" s="63">
        <f t="shared" si="5"/>
        <v>1</v>
      </c>
      <c r="BM47" s="64" t="str">
        <f t="shared" si="6"/>
        <v>0972430146</v>
      </c>
      <c r="BN47" s="60" t="str">
        <f t="shared" si="7"/>
        <v>0972430146</v>
      </c>
      <c r="BO47" s="62" t="e">
        <f t="shared" si="8"/>
        <v>#VALUE!</v>
      </c>
      <c r="BP47" s="60" t="str">
        <f t="shared" si="9"/>
        <v>0972430146</v>
      </c>
      <c r="BQ47" s="65" t="str">
        <f t="shared" si="10"/>
        <v>0972430146</v>
      </c>
      <c r="BR47" s="62">
        <f t="shared" si="11"/>
        <v>1</v>
      </c>
      <c r="BS47" s="66">
        <f t="shared" si="12"/>
        <v>1</v>
      </c>
      <c r="BT47" s="62">
        <f>IF(BQ47="បរទេស",1,IF(COUNTIF(BQ:BQ,$BQ47)&gt;1,2,1))</f>
        <v>1</v>
      </c>
      <c r="BU47" s="63">
        <f t="shared" si="13"/>
        <v>1</v>
      </c>
      <c r="BV47" s="63">
        <f t="shared" si="14"/>
        <v>1</v>
      </c>
      <c r="BW47" s="22"/>
    </row>
    <row r="48" spans="1:75" ht="60" customHeight="1" x14ac:dyDescent="0.8">
      <c r="A48" s="55">
        <v>44</v>
      </c>
      <c r="B48" s="55">
        <v>44</v>
      </c>
      <c r="C48" s="55" t="s">
        <v>155</v>
      </c>
      <c r="D48" s="55" t="s">
        <v>424</v>
      </c>
      <c r="E48" s="55" t="s">
        <v>156</v>
      </c>
      <c r="F48" s="56" t="s">
        <v>7</v>
      </c>
      <c r="G48" s="57" t="s">
        <v>157</v>
      </c>
      <c r="H48" s="57" t="s">
        <v>338</v>
      </c>
      <c r="I48" s="57" t="s">
        <v>339</v>
      </c>
      <c r="J48" s="55"/>
      <c r="BE48" s="58"/>
      <c r="BF48" s="59">
        <f t="shared" si="0"/>
        <v>1</v>
      </c>
      <c r="BG48" s="60" t="str">
        <f t="shared" si="1"/>
        <v>160458336</v>
      </c>
      <c r="BH48" s="61" t="str">
        <f t="shared" si="2"/>
        <v>160458336</v>
      </c>
      <c r="BI48" s="62">
        <f t="shared" si="3"/>
        <v>1</v>
      </c>
      <c r="BJ48" s="62">
        <f t="shared" si="4"/>
        <v>1</v>
      </c>
      <c r="BK48" s="62">
        <f>IF(BH48="បរទេស",1,IF(COUNTIF(BH:BH,$BH48)&gt;1,2,1))</f>
        <v>1</v>
      </c>
      <c r="BL48" s="63">
        <f t="shared" si="5"/>
        <v>1</v>
      </c>
      <c r="BM48" s="64" t="str">
        <f t="shared" si="6"/>
        <v>0967170559</v>
      </c>
      <c r="BN48" s="60" t="str">
        <f t="shared" si="7"/>
        <v>0967170559</v>
      </c>
      <c r="BO48" s="62" t="e">
        <f t="shared" si="8"/>
        <v>#VALUE!</v>
      </c>
      <c r="BP48" s="60" t="str">
        <f t="shared" si="9"/>
        <v>0967170559</v>
      </c>
      <c r="BQ48" s="65" t="str">
        <f t="shared" si="10"/>
        <v>0967170559</v>
      </c>
      <c r="BR48" s="62">
        <f t="shared" si="11"/>
        <v>1</v>
      </c>
      <c r="BS48" s="66">
        <f t="shared" si="12"/>
        <v>1</v>
      </c>
      <c r="BT48" s="62">
        <f>IF(BQ48="បរទេស",1,IF(COUNTIF(BQ:BQ,$BQ48)&gt;1,2,1))</f>
        <v>1</v>
      </c>
      <c r="BU48" s="63">
        <f t="shared" si="13"/>
        <v>1</v>
      </c>
      <c r="BV48" s="63">
        <f t="shared" si="14"/>
        <v>1</v>
      </c>
      <c r="BW48" s="22"/>
    </row>
    <row r="49" spans="1:75" ht="60" customHeight="1" x14ac:dyDescent="0.8">
      <c r="A49" s="55">
        <v>45</v>
      </c>
      <c r="B49" s="55">
        <v>45</v>
      </c>
      <c r="C49" s="55" t="s">
        <v>158</v>
      </c>
      <c r="D49" s="55" t="s">
        <v>424</v>
      </c>
      <c r="E49" s="55" t="s">
        <v>159</v>
      </c>
      <c r="F49" s="56" t="s">
        <v>160</v>
      </c>
      <c r="G49" s="57" t="s">
        <v>161</v>
      </c>
      <c r="H49" s="57" t="s">
        <v>340</v>
      </c>
      <c r="I49" s="57" t="s">
        <v>341</v>
      </c>
      <c r="J49" s="55"/>
      <c r="BE49" s="58"/>
      <c r="BF49" s="59">
        <f t="shared" si="0"/>
        <v>1</v>
      </c>
      <c r="BG49" s="60" t="str">
        <f t="shared" si="1"/>
        <v>160277201</v>
      </c>
      <c r="BH49" s="61" t="str">
        <f t="shared" si="2"/>
        <v>160277201</v>
      </c>
      <c r="BI49" s="62">
        <f t="shared" si="3"/>
        <v>1</v>
      </c>
      <c r="BJ49" s="62">
        <f t="shared" si="4"/>
        <v>1</v>
      </c>
      <c r="BK49" s="62">
        <f>IF(BH49="បរទេស",1,IF(COUNTIF(BH:BH,$BH49)&gt;1,2,1))</f>
        <v>1</v>
      </c>
      <c r="BL49" s="63">
        <f t="shared" si="5"/>
        <v>1</v>
      </c>
      <c r="BM49" s="64" t="str">
        <f t="shared" si="6"/>
        <v>0964821295</v>
      </c>
      <c r="BN49" s="60" t="str">
        <f t="shared" si="7"/>
        <v>0964821295</v>
      </c>
      <c r="BO49" s="62" t="e">
        <f t="shared" si="8"/>
        <v>#VALUE!</v>
      </c>
      <c r="BP49" s="60" t="str">
        <f t="shared" si="9"/>
        <v>0964821295</v>
      </c>
      <c r="BQ49" s="65" t="str">
        <f t="shared" si="10"/>
        <v>0964821295</v>
      </c>
      <c r="BR49" s="62">
        <f t="shared" si="11"/>
        <v>1</v>
      </c>
      <c r="BS49" s="66">
        <f t="shared" si="12"/>
        <v>1</v>
      </c>
      <c r="BT49" s="62">
        <f>IF(BQ49="បរទេស",1,IF(COUNTIF(BQ:BQ,$BQ49)&gt;1,2,1))</f>
        <v>1</v>
      </c>
      <c r="BU49" s="63">
        <f t="shared" si="13"/>
        <v>1</v>
      </c>
      <c r="BV49" s="63">
        <f t="shared" si="14"/>
        <v>1</v>
      </c>
      <c r="BW49" s="22"/>
    </row>
    <row r="50" spans="1:75" ht="60" customHeight="1" x14ac:dyDescent="0.8">
      <c r="A50" s="55">
        <v>46</v>
      </c>
      <c r="B50" s="55">
        <v>46</v>
      </c>
      <c r="C50" s="55" t="s">
        <v>162</v>
      </c>
      <c r="D50" s="55" t="s">
        <v>426</v>
      </c>
      <c r="E50" s="55" t="s">
        <v>163</v>
      </c>
      <c r="F50" s="56" t="s">
        <v>15</v>
      </c>
      <c r="G50" s="57" t="s">
        <v>164</v>
      </c>
      <c r="H50" s="57" t="s">
        <v>342</v>
      </c>
      <c r="I50" s="57" t="s">
        <v>343</v>
      </c>
      <c r="J50" s="55"/>
      <c r="BE50" s="58"/>
      <c r="BF50" s="59">
        <f t="shared" si="0"/>
        <v>1</v>
      </c>
      <c r="BG50" s="60" t="str">
        <f t="shared" si="1"/>
        <v>160381574</v>
      </c>
      <c r="BH50" s="61" t="str">
        <f t="shared" si="2"/>
        <v>160381574</v>
      </c>
      <c r="BI50" s="62">
        <f t="shared" si="3"/>
        <v>1</v>
      </c>
      <c r="BJ50" s="62">
        <f t="shared" si="4"/>
        <v>1</v>
      </c>
      <c r="BK50" s="62">
        <f>IF(BH50="បរទេស",1,IF(COUNTIF(BH:BH,$BH50)&gt;1,2,1))</f>
        <v>1</v>
      </c>
      <c r="BL50" s="63">
        <f t="shared" si="5"/>
        <v>1</v>
      </c>
      <c r="BM50" s="64" t="str">
        <f t="shared" si="6"/>
        <v>0976400787</v>
      </c>
      <c r="BN50" s="60" t="str">
        <f t="shared" si="7"/>
        <v>0976400787</v>
      </c>
      <c r="BO50" s="62" t="e">
        <f t="shared" si="8"/>
        <v>#VALUE!</v>
      </c>
      <c r="BP50" s="60" t="str">
        <f t="shared" si="9"/>
        <v>0976400787</v>
      </c>
      <c r="BQ50" s="65" t="str">
        <f t="shared" si="10"/>
        <v>0976400787</v>
      </c>
      <c r="BR50" s="62">
        <f t="shared" si="11"/>
        <v>1</v>
      </c>
      <c r="BS50" s="66">
        <f t="shared" si="12"/>
        <v>1</v>
      </c>
      <c r="BT50" s="62">
        <f>IF(BQ50="បរទេស",1,IF(COUNTIF(BQ:BQ,$BQ50)&gt;1,2,1))</f>
        <v>1</v>
      </c>
      <c r="BU50" s="63">
        <f t="shared" si="13"/>
        <v>1</v>
      </c>
      <c r="BV50" s="63">
        <f t="shared" si="14"/>
        <v>1</v>
      </c>
      <c r="BW50" s="22"/>
    </row>
    <row r="51" spans="1:75" ht="60" customHeight="1" x14ac:dyDescent="0.8">
      <c r="A51" s="55">
        <v>47</v>
      </c>
      <c r="B51" s="55">
        <v>47</v>
      </c>
      <c r="C51" s="55" t="s">
        <v>165</v>
      </c>
      <c r="D51" s="55" t="s">
        <v>424</v>
      </c>
      <c r="E51" s="55" t="s">
        <v>166</v>
      </c>
      <c r="F51" s="56" t="s">
        <v>45</v>
      </c>
      <c r="G51" s="57" t="s">
        <v>167</v>
      </c>
      <c r="H51" s="57" t="s">
        <v>344</v>
      </c>
      <c r="I51" s="57" t="s">
        <v>345</v>
      </c>
      <c r="J51" s="55"/>
      <c r="BE51" s="58"/>
      <c r="BF51" s="59">
        <f t="shared" si="0"/>
        <v>1</v>
      </c>
      <c r="BG51" s="60" t="str">
        <f t="shared" si="1"/>
        <v>160384267</v>
      </c>
      <c r="BH51" s="61" t="str">
        <f t="shared" si="2"/>
        <v>160384267</v>
      </c>
      <c r="BI51" s="62">
        <f t="shared" si="3"/>
        <v>1</v>
      </c>
      <c r="BJ51" s="62">
        <f t="shared" si="4"/>
        <v>1</v>
      </c>
      <c r="BK51" s="62">
        <f>IF(BH51="បរទេស",1,IF(COUNTIF(BH:BH,$BH51)&gt;1,2,1))</f>
        <v>1</v>
      </c>
      <c r="BL51" s="63">
        <f t="shared" si="5"/>
        <v>1</v>
      </c>
      <c r="BM51" s="64" t="str">
        <f t="shared" si="6"/>
        <v>0964196239</v>
      </c>
      <c r="BN51" s="60" t="str">
        <f t="shared" si="7"/>
        <v>0964196239</v>
      </c>
      <c r="BO51" s="62" t="e">
        <f t="shared" si="8"/>
        <v>#VALUE!</v>
      </c>
      <c r="BP51" s="60" t="str">
        <f t="shared" si="9"/>
        <v>0964196239</v>
      </c>
      <c r="BQ51" s="65" t="str">
        <f t="shared" si="10"/>
        <v>0964196239</v>
      </c>
      <c r="BR51" s="62">
        <f t="shared" si="11"/>
        <v>1</v>
      </c>
      <c r="BS51" s="66">
        <f t="shared" si="12"/>
        <v>1</v>
      </c>
      <c r="BT51" s="62">
        <f>IF(BQ51="បរទេស",1,IF(COUNTIF(BQ:BQ,$BQ51)&gt;1,2,1))</f>
        <v>1</v>
      </c>
      <c r="BU51" s="63">
        <f t="shared" si="13"/>
        <v>1</v>
      </c>
      <c r="BV51" s="63">
        <f t="shared" si="14"/>
        <v>1</v>
      </c>
      <c r="BW51" s="22"/>
    </row>
    <row r="52" spans="1:75" ht="60" customHeight="1" x14ac:dyDescent="0.8">
      <c r="A52" s="55">
        <v>48</v>
      </c>
      <c r="B52" s="55">
        <v>48</v>
      </c>
      <c r="C52" s="55" t="s">
        <v>168</v>
      </c>
      <c r="D52" s="55" t="s">
        <v>424</v>
      </c>
      <c r="E52" s="55" t="s">
        <v>169</v>
      </c>
      <c r="F52" s="56" t="s">
        <v>170</v>
      </c>
      <c r="G52" s="57" t="s">
        <v>171</v>
      </c>
      <c r="H52" s="57" t="s">
        <v>346</v>
      </c>
      <c r="I52" s="57" t="s">
        <v>347</v>
      </c>
      <c r="J52" s="55"/>
      <c r="BE52" s="58"/>
      <c r="BF52" s="59">
        <f t="shared" si="0"/>
        <v>1</v>
      </c>
      <c r="BG52" s="60" t="str">
        <f t="shared" si="1"/>
        <v>160444994</v>
      </c>
      <c r="BH52" s="61" t="str">
        <f t="shared" si="2"/>
        <v>160444994</v>
      </c>
      <c r="BI52" s="62">
        <f t="shared" si="3"/>
        <v>1</v>
      </c>
      <c r="BJ52" s="62">
        <f t="shared" si="4"/>
        <v>1</v>
      </c>
      <c r="BK52" s="62">
        <f>IF(BH52="បរទេស",1,IF(COUNTIF(BH:BH,$BH52)&gt;1,2,1))</f>
        <v>1</v>
      </c>
      <c r="BL52" s="63">
        <f t="shared" si="5"/>
        <v>1</v>
      </c>
      <c r="BM52" s="64" t="str">
        <f t="shared" si="6"/>
        <v>016757736</v>
      </c>
      <c r="BN52" s="60" t="str">
        <f t="shared" si="7"/>
        <v>016757736</v>
      </c>
      <c r="BO52" s="62" t="e">
        <f t="shared" si="8"/>
        <v>#VALUE!</v>
      </c>
      <c r="BP52" s="60" t="str">
        <f t="shared" si="9"/>
        <v>016757736</v>
      </c>
      <c r="BQ52" s="65" t="str">
        <f t="shared" si="10"/>
        <v>016757736</v>
      </c>
      <c r="BR52" s="62">
        <f t="shared" si="11"/>
        <v>1</v>
      </c>
      <c r="BS52" s="66">
        <f t="shared" si="12"/>
        <v>1</v>
      </c>
      <c r="BT52" s="62">
        <f>IF(BQ52="បរទេស",1,IF(COUNTIF(BQ:BQ,$BQ52)&gt;1,2,1))</f>
        <v>1</v>
      </c>
      <c r="BU52" s="63">
        <f t="shared" si="13"/>
        <v>1</v>
      </c>
      <c r="BV52" s="63">
        <f t="shared" si="14"/>
        <v>1</v>
      </c>
      <c r="BW52" s="22"/>
    </row>
    <row r="53" spans="1:75" ht="60" customHeight="1" x14ac:dyDescent="0.8">
      <c r="A53" s="55">
        <v>49</v>
      </c>
      <c r="B53" s="55">
        <v>49</v>
      </c>
      <c r="C53" s="55" t="s">
        <v>172</v>
      </c>
      <c r="D53" s="55" t="s">
        <v>424</v>
      </c>
      <c r="E53" s="55" t="s">
        <v>173</v>
      </c>
      <c r="F53" s="56" t="s">
        <v>31</v>
      </c>
      <c r="G53" s="57" t="s">
        <v>174</v>
      </c>
      <c r="H53" s="57" t="s">
        <v>348</v>
      </c>
      <c r="I53" s="57" t="s">
        <v>349</v>
      </c>
      <c r="J53" s="55"/>
      <c r="BE53" s="58"/>
      <c r="BF53" s="59">
        <f t="shared" si="0"/>
        <v>1</v>
      </c>
      <c r="BG53" s="60" t="str">
        <f t="shared" si="1"/>
        <v>171060195</v>
      </c>
      <c r="BH53" s="61" t="str">
        <f t="shared" si="2"/>
        <v>171060195</v>
      </c>
      <c r="BI53" s="62">
        <f t="shared" si="3"/>
        <v>1</v>
      </c>
      <c r="BJ53" s="62">
        <f t="shared" si="4"/>
        <v>1</v>
      </c>
      <c r="BK53" s="62">
        <f>IF(BH53="បរទេស",1,IF(COUNTIF(BH:BH,$BH53)&gt;1,2,1))</f>
        <v>1</v>
      </c>
      <c r="BL53" s="63">
        <f t="shared" si="5"/>
        <v>1</v>
      </c>
      <c r="BM53" s="64" t="str">
        <f t="shared" si="6"/>
        <v>0967613785</v>
      </c>
      <c r="BN53" s="60" t="str">
        <f t="shared" si="7"/>
        <v>0967613785</v>
      </c>
      <c r="BO53" s="62" t="e">
        <f t="shared" si="8"/>
        <v>#VALUE!</v>
      </c>
      <c r="BP53" s="60" t="str">
        <f t="shared" si="9"/>
        <v>0967613785</v>
      </c>
      <c r="BQ53" s="65" t="str">
        <f t="shared" si="10"/>
        <v>0967613785</v>
      </c>
      <c r="BR53" s="62">
        <f t="shared" si="11"/>
        <v>1</v>
      </c>
      <c r="BS53" s="66">
        <f t="shared" si="12"/>
        <v>1</v>
      </c>
      <c r="BT53" s="62">
        <f>IF(BQ53="បរទេស",1,IF(COUNTIF(BQ:BQ,$BQ53)&gt;1,2,1))</f>
        <v>1</v>
      </c>
      <c r="BU53" s="63">
        <f t="shared" si="13"/>
        <v>1</v>
      </c>
      <c r="BV53" s="63">
        <f t="shared" si="14"/>
        <v>1</v>
      </c>
      <c r="BW53" s="22"/>
    </row>
    <row r="54" spans="1:75" ht="60" customHeight="1" x14ac:dyDescent="0.8">
      <c r="A54" s="55">
        <v>50</v>
      </c>
      <c r="B54" s="55">
        <v>50</v>
      </c>
      <c r="C54" s="55" t="s">
        <v>175</v>
      </c>
      <c r="D54" s="55" t="s">
        <v>424</v>
      </c>
      <c r="E54" s="55" t="s">
        <v>176</v>
      </c>
      <c r="F54" s="56" t="s">
        <v>86</v>
      </c>
      <c r="G54" s="57" t="s">
        <v>177</v>
      </c>
      <c r="H54" s="57" t="s">
        <v>430</v>
      </c>
      <c r="I54" s="73" t="s">
        <v>436</v>
      </c>
      <c r="J54" s="55"/>
      <c r="BE54" s="58"/>
      <c r="BF54" s="59">
        <f t="shared" si="0"/>
        <v>1</v>
      </c>
      <c r="BG54" s="60" t="str">
        <f t="shared" si="1"/>
        <v>160319828</v>
      </c>
      <c r="BH54" s="61" t="str">
        <f t="shared" si="2"/>
        <v>160319828</v>
      </c>
      <c r="BI54" s="62">
        <f t="shared" si="3"/>
        <v>1</v>
      </c>
      <c r="BJ54" s="62">
        <f t="shared" si="4"/>
        <v>1</v>
      </c>
      <c r="BK54" s="62">
        <f>IF(BH54="បរទេស",1,IF(COUNTIF(BH:BH,$BH54)&gt;1,2,1))</f>
        <v>1</v>
      </c>
      <c r="BL54" s="63">
        <f t="shared" si="5"/>
        <v>1</v>
      </c>
      <c r="BM54" s="64" t="str">
        <f t="shared" si="6"/>
        <v>061648197</v>
      </c>
      <c r="BN54" s="60" t="str">
        <f t="shared" si="7"/>
        <v>061648197</v>
      </c>
      <c r="BO54" s="62" t="e">
        <f t="shared" si="8"/>
        <v>#VALUE!</v>
      </c>
      <c r="BP54" s="60" t="str">
        <f t="shared" si="9"/>
        <v>061648197</v>
      </c>
      <c r="BQ54" s="65" t="str">
        <f t="shared" si="10"/>
        <v>061648197</v>
      </c>
      <c r="BR54" s="62">
        <f t="shared" si="11"/>
        <v>1</v>
      </c>
      <c r="BS54" s="66">
        <f t="shared" si="12"/>
        <v>1</v>
      </c>
      <c r="BT54" s="62">
        <f>IF(BQ54="បរទេស",1,IF(COUNTIF(BQ:BQ,$BQ54)&gt;1,2,1))</f>
        <v>1</v>
      </c>
      <c r="BU54" s="63">
        <f t="shared" si="13"/>
        <v>1</v>
      </c>
      <c r="BV54" s="63">
        <f t="shared" si="14"/>
        <v>1</v>
      </c>
      <c r="BW54" s="22"/>
    </row>
    <row r="55" spans="1:75" ht="60" customHeight="1" x14ac:dyDescent="0.8">
      <c r="A55" s="55">
        <v>51</v>
      </c>
      <c r="B55" s="55">
        <v>51</v>
      </c>
      <c r="C55" s="55" t="s">
        <v>178</v>
      </c>
      <c r="D55" s="55" t="s">
        <v>426</v>
      </c>
      <c r="E55" s="55" t="s">
        <v>179</v>
      </c>
      <c r="F55" s="56" t="s">
        <v>180</v>
      </c>
      <c r="G55" s="57" t="s">
        <v>181</v>
      </c>
      <c r="H55" s="57" t="s">
        <v>350</v>
      </c>
      <c r="I55" s="57" t="s">
        <v>351</v>
      </c>
      <c r="J55" s="55"/>
      <c r="BE55" s="58"/>
      <c r="BF55" s="59">
        <f t="shared" si="0"/>
        <v>1</v>
      </c>
      <c r="BG55" s="60" t="str">
        <f t="shared" si="1"/>
        <v>020481653</v>
      </c>
      <c r="BH55" s="61" t="str">
        <f t="shared" si="2"/>
        <v>020481653</v>
      </c>
      <c r="BI55" s="62">
        <f t="shared" si="3"/>
        <v>1</v>
      </c>
      <c r="BJ55" s="62">
        <f t="shared" si="4"/>
        <v>1</v>
      </c>
      <c r="BK55" s="62">
        <f>IF(BH55="បរទេស",1,IF(COUNTIF(BH:BH,$BH55)&gt;1,2,1))</f>
        <v>1</v>
      </c>
      <c r="BL55" s="63">
        <f t="shared" si="5"/>
        <v>1</v>
      </c>
      <c r="BM55" s="64" t="str">
        <f t="shared" si="6"/>
        <v>015327427</v>
      </c>
      <c r="BN55" s="60" t="str">
        <f t="shared" si="7"/>
        <v>015327427</v>
      </c>
      <c r="BO55" s="62" t="e">
        <f t="shared" si="8"/>
        <v>#VALUE!</v>
      </c>
      <c r="BP55" s="60" t="str">
        <f t="shared" si="9"/>
        <v>015327427</v>
      </c>
      <c r="BQ55" s="65" t="str">
        <f t="shared" si="10"/>
        <v>015327427</v>
      </c>
      <c r="BR55" s="62">
        <f t="shared" si="11"/>
        <v>1</v>
      </c>
      <c r="BS55" s="66">
        <f t="shared" si="12"/>
        <v>1</v>
      </c>
      <c r="BT55" s="62">
        <f>IF(BQ55="បរទេស",1,IF(COUNTIF(BQ:BQ,$BQ55)&gt;1,2,1))</f>
        <v>1</v>
      </c>
      <c r="BU55" s="63">
        <f t="shared" si="13"/>
        <v>1</v>
      </c>
      <c r="BV55" s="63">
        <f t="shared" si="14"/>
        <v>1</v>
      </c>
      <c r="BW55" s="22"/>
    </row>
    <row r="56" spans="1:75" ht="60" customHeight="1" x14ac:dyDescent="0.8">
      <c r="A56" s="55">
        <v>52</v>
      </c>
      <c r="B56" s="55">
        <v>52</v>
      </c>
      <c r="C56" s="55" t="s">
        <v>182</v>
      </c>
      <c r="D56" s="55" t="s">
        <v>426</v>
      </c>
      <c r="E56" s="55" t="s">
        <v>183</v>
      </c>
      <c r="F56" s="56" t="s">
        <v>184</v>
      </c>
      <c r="G56" s="57" t="s">
        <v>185</v>
      </c>
      <c r="H56" s="57" t="s">
        <v>352</v>
      </c>
      <c r="I56" s="57" t="s">
        <v>353</v>
      </c>
      <c r="J56" s="55"/>
      <c r="BE56" s="58"/>
      <c r="BF56" s="59">
        <f t="shared" si="0"/>
        <v>1</v>
      </c>
      <c r="BG56" s="60" t="str">
        <f t="shared" si="1"/>
        <v>060866179</v>
      </c>
      <c r="BH56" s="61" t="str">
        <f t="shared" si="2"/>
        <v>060866179</v>
      </c>
      <c r="BI56" s="62">
        <f t="shared" si="3"/>
        <v>1</v>
      </c>
      <c r="BJ56" s="62">
        <f t="shared" si="4"/>
        <v>1</v>
      </c>
      <c r="BK56" s="62">
        <f>IF(BH56="បរទេស",1,IF(COUNTIF(BH:BH,$BH56)&gt;1,2,1))</f>
        <v>1</v>
      </c>
      <c r="BL56" s="63">
        <f t="shared" si="5"/>
        <v>1</v>
      </c>
      <c r="BM56" s="64" t="str">
        <f t="shared" si="6"/>
        <v>0884442182</v>
      </c>
      <c r="BN56" s="60" t="str">
        <f t="shared" si="7"/>
        <v>0884442182</v>
      </c>
      <c r="BO56" s="62" t="e">
        <f t="shared" si="8"/>
        <v>#VALUE!</v>
      </c>
      <c r="BP56" s="60" t="str">
        <f t="shared" si="9"/>
        <v>0884442182</v>
      </c>
      <c r="BQ56" s="65" t="str">
        <f t="shared" si="10"/>
        <v>0884442182</v>
      </c>
      <c r="BR56" s="62">
        <f t="shared" si="11"/>
        <v>1</v>
      </c>
      <c r="BS56" s="66">
        <f t="shared" si="12"/>
        <v>1</v>
      </c>
      <c r="BT56" s="62">
        <f>IF(BQ56="បរទេស",1,IF(COUNTIF(BQ:BQ,$BQ56)&gt;1,2,1))</f>
        <v>1</v>
      </c>
      <c r="BU56" s="63">
        <f t="shared" si="13"/>
        <v>1</v>
      </c>
      <c r="BV56" s="63">
        <f t="shared" si="14"/>
        <v>1</v>
      </c>
      <c r="BW56" s="22"/>
    </row>
    <row r="57" spans="1:75" ht="60" customHeight="1" x14ac:dyDescent="0.8">
      <c r="A57" s="55">
        <v>53</v>
      </c>
      <c r="B57" s="55">
        <v>53</v>
      </c>
      <c r="C57" s="55" t="s">
        <v>186</v>
      </c>
      <c r="D57" s="55" t="s">
        <v>424</v>
      </c>
      <c r="E57" s="55" t="s">
        <v>187</v>
      </c>
      <c r="F57" s="56" t="s">
        <v>188</v>
      </c>
      <c r="G57" s="57" t="s">
        <v>189</v>
      </c>
      <c r="H57" s="57" t="s">
        <v>354</v>
      </c>
      <c r="I57" s="57" t="s">
        <v>355</v>
      </c>
      <c r="J57" s="55"/>
      <c r="BE57" s="58"/>
      <c r="BF57" s="59">
        <f t="shared" si="0"/>
        <v>1</v>
      </c>
      <c r="BG57" s="60" t="str">
        <f t="shared" si="1"/>
        <v>160024501</v>
      </c>
      <c r="BH57" s="61" t="str">
        <f t="shared" si="2"/>
        <v>160024501</v>
      </c>
      <c r="BI57" s="62">
        <f t="shared" si="3"/>
        <v>1</v>
      </c>
      <c r="BJ57" s="62">
        <f t="shared" si="4"/>
        <v>1</v>
      </c>
      <c r="BK57" s="62">
        <f>IF(BH57="បរទេស",1,IF(COUNTIF(BH:BH,$BH57)&gt;1,2,1))</f>
        <v>1</v>
      </c>
      <c r="BL57" s="63">
        <f t="shared" si="5"/>
        <v>1</v>
      </c>
      <c r="BM57" s="64" t="str">
        <f t="shared" si="6"/>
        <v>078479298</v>
      </c>
      <c r="BN57" s="60" t="str">
        <f t="shared" si="7"/>
        <v>078479298</v>
      </c>
      <c r="BO57" s="62" t="e">
        <f t="shared" si="8"/>
        <v>#VALUE!</v>
      </c>
      <c r="BP57" s="60" t="str">
        <f t="shared" si="9"/>
        <v>078479298</v>
      </c>
      <c r="BQ57" s="65" t="str">
        <f t="shared" si="10"/>
        <v>078479298</v>
      </c>
      <c r="BR57" s="62">
        <f t="shared" si="11"/>
        <v>1</v>
      </c>
      <c r="BS57" s="66">
        <f t="shared" si="12"/>
        <v>1</v>
      </c>
      <c r="BT57" s="62">
        <f>IF(BQ57="បរទេស",1,IF(COUNTIF(BQ:BQ,$BQ57)&gt;1,2,1))</f>
        <v>1</v>
      </c>
      <c r="BU57" s="63">
        <f t="shared" si="13"/>
        <v>1</v>
      </c>
      <c r="BV57" s="63">
        <f t="shared" si="14"/>
        <v>1</v>
      </c>
      <c r="BW57" s="22"/>
    </row>
    <row r="58" spans="1:75" ht="60" customHeight="1" x14ac:dyDescent="0.8">
      <c r="A58" s="55">
        <v>54</v>
      </c>
      <c r="B58" s="55">
        <v>54</v>
      </c>
      <c r="C58" s="55" t="s">
        <v>190</v>
      </c>
      <c r="D58" s="55" t="s">
        <v>424</v>
      </c>
      <c r="E58" s="55" t="s">
        <v>191</v>
      </c>
      <c r="F58" s="56" t="s">
        <v>100</v>
      </c>
      <c r="G58" s="57" t="s">
        <v>192</v>
      </c>
      <c r="H58" s="57" t="s">
        <v>356</v>
      </c>
      <c r="I58" s="57" t="s">
        <v>357</v>
      </c>
      <c r="J58" s="55"/>
      <c r="BE58" s="58"/>
      <c r="BF58" s="59">
        <f t="shared" si="0"/>
        <v>1</v>
      </c>
      <c r="BG58" s="60" t="str">
        <f t="shared" si="1"/>
        <v>160283524</v>
      </c>
      <c r="BH58" s="61" t="str">
        <f t="shared" si="2"/>
        <v>160283524</v>
      </c>
      <c r="BI58" s="62">
        <f t="shared" si="3"/>
        <v>1</v>
      </c>
      <c r="BJ58" s="62">
        <f t="shared" si="4"/>
        <v>1</v>
      </c>
      <c r="BK58" s="62">
        <f>IF(BH58="បរទេស",1,IF(COUNTIF(BH:BH,$BH58)&gt;1,2,1))</f>
        <v>1</v>
      </c>
      <c r="BL58" s="63">
        <f t="shared" si="5"/>
        <v>1</v>
      </c>
      <c r="BM58" s="64" t="str">
        <f t="shared" si="6"/>
        <v>0884311882</v>
      </c>
      <c r="BN58" s="60" t="str">
        <f t="shared" si="7"/>
        <v>0884311882</v>
      </c>
      <c r="BO58" s="62" t="e">
        <f t="shared" si="8"/>
        <v>#VALUE!</v>
      </c>
      <c r="BP58" s="60" t="str">
        <f t="shared" si="9"/>
        <v>0884311882</v>
      </c>
      <c r="BQ58" s="65" t="str">
        <f t="shared" si="10"/>
        <v>0884311882</v>
      </c>
      <c r="BR58" s="62">
        <f t="shared" si="11"/>
        <v>1</v>
      </c>
      <c r="BS58" s="66">
        <f t="shared" si="12"/>
        <v>1</v>
      </c>
      <c r="BT58" s="62">
        <f>IF(BQ58="បរទេស",1,IF(COUNTIF(BQ:BQ,$BQ58)&gt;1,2,1))</f>
        <v>1</v>
      </c>
      <c r="BU58" s="63">
        <f t="shared" si="13"/>
        <v>1</v>
      </c>
      <c r="BV58" s="63">
        <f t="shared" si="14"/>
        <v>1</v>
      </c>
      <c r="BW58" s="22"/>
    </row>
    <row r="59" spans="1:75" ht="60" customHeight="1" x14ac:dyDescent="0.8">
      <c r="A59" s="55">
        <v>55</v>
      </c>
      <c r="B59" s="55">
        <v>55</v>
      </c>
      <c r="C59" s="55" t="s">
        <v>193</v>
      </c>
      <c r="D59" s="55" t="s">
        <v>424</v>
      </c>
      <c r="E59" s="55" t="s">
        <v>194</v>
      </c>
      <c r="F59" s="56" t="s">
        <v>195</v>
      </c>
      <c r="G59" s="57" t="s">
        <v>196</v>
      </c>
      <c r="H59" s="57" t="s">
        <v>358</v>
      </c>
      <c r="I59" s="57" t="s">
        <v>359</v>
      </c>
      <c r="J59" s="55"/>
      <c r="BE59" s="58"/>
      <c r="BF59" s="59">
        <f t="shared" si="0"/>
        <v>1</v>
      </c>
      <c r="BG59" s="60" t="str">
        <f t="shared" si="1"/>
        <v>160375918</v>
      </c>
      <c r="BH59" s="61" t="str">
        <f t="shared" si="2"/>
        <v>160375918</v>
      </c>
      <c r="BI59" s="62">
        <f t="shared" si="3"/>
        <v>1</v>
      </c>
      <c r="BJ59" s="62">
        <f t="shared" si="4"/>
        <v>1</v>
      </c>
      <c r="BK59" s="62">
        <f>IF(BH59="បរទេស",1,IF(COUNTIF(BH:BH,$BH59)&gt;1,2,1))</f>
        <v>1</v>
      </c>
      <c r="BL59" s="63">
        <f t="shared" si="5"/>
        <v>1</v>
      </c>
      <c r="BM59" s="64" t="str">
        <f t="shared" si="6"/>
        <v>0966914393</v>
      </c>
      <c r="BN59" s="60" t="str">
        <f t="shared" si="7"/>
        <v>0966914393</v>
      </c>
      <c r="BO59" s="62" t="e">
        <f t="shared" si="8"/>
        <v>#VALUE!</v>
      </c>
      <c r="BP59" s="60" t="str">
        <f t="shared" si="9"/>
        <v>0966914393</v>
      </c>
      <c r="BQ59" s="65" t="str">
        <f t="shared" si="10"/>
        <v>0966914393</v>
      </c>
      <c r="BR59" s="62">
        <f t="shared" si="11"/>
        <v>1</v>
      </c>
      <c r="BS59" s="66">
        <f t="shared" si="12"/>
        <v>1</v>
      </c>
      <c r="BT59" s="62">
        <f>IF(BQ59="បរទេស",1,IF(COUNTIF(BQ:BQ,$BQ59)&gt;1,2,1))</f>
        <v>1</v>
      </c>
      <c r="BU59" s="63">
        <f t="shared" si="13"/>
        <v>1</v>
      </c>
      <c r="BV59" s="63">
        <f t="shared" si="14"/>
        <v>1</v>
      </c>
      <c r="BW59" s="22"/>
    </row>
    <row r="60" spans="1:75" ht="60" customHeight="1" x14ac:dyDescent="0.8">
      <c r="A60" s="55">
        <v>56</v>
      </c>
      <c r="B60" s="55">
        <v>56</v>
      </c>
      <c r="C60" s="55" t="s">
        <v>197</v>
      </c>
      <c r="D60" s="55" t="s">
        <v>424</v>
      </c>
      <c r="E60" s="55" t="s">
        <v>198</v>
      </c>
      <c r="F60" s="56" t="s">
        <v>45</v>
      </c>
      <c r="G60" s="57" t="s">
        <v>199</v>
      </c>
      <c r="H60" s="57" t="s">
        <v>360</v>
      </c>
      <c r="I60" s="57" t="s">
        <v>361</v>
      </c>
      <c r="J60" s="55"/>
      <c r="BE60" s="58"/>
      <c r="BF60" s="59">
        <f t="shared" si="0"/>
        <v>1</v>
      </c>
      <c r="BG60" s="60" t="str">
        <f t="shared" si="1"/>
        <v>040030711</v>
      </c>
      <c r="BH60" s="61" t="str">
        <f t="shared" si="2"/>
        <v>040030711</v>
      </c>
      <c r="BI60" s="62">
        <f t="shared" si="3"/>
        <v>1</v>
      </c>
      <c r="BJ60" s="62">
        <f t="shared" si="4"/>
        <v>1</v>
      </c>
      <c r="BK60" s="62">
        <f>IF(BH60="បរទេស",1,IF(COUNTIF(BH:BH,$BH60)&gt;1,2,1))</f>
        <v>1</v>
      </c>
      <c r="BL60" s="63">
        <f t="shared" si="5"/>
        <v>1</v>
      </c>
      <c r="BM60" s="64" t="str">
        <f t="shared" si="6"/>
        <v>0719329667</v>
      </c>
      <c r="BN60" s="60" t="str">
        <f t="shared" si="7"/>
        <v>0719329667</v>
      </c>
      <c r="BO60" s="62" t="e">
        <f t="shared" si="8"/>
        <v>#VALUE!</v>
      </c>
      <c r="BP60" s="60" t="str">
        <f t="shared" si="9"/>
        <v>0719329667</v>
      </c>
      <c r="BQ60" s="65" t="str">
        <f t="shared" si="10"/>
        <v>0719329667</v>
      </c>
      <c r="BR60" s="62">
        <f t="shared" si="11"/>
        <v>1</v>
      </c>
      <c r="BS60" s="66">
        <f t="shared" si="12"/>
        <v>1</v>
      </c>
      <c r="BT60" s="62">
        <f>IF(BQ60="បរទេស",1,IF(COUNTIF(BQ:BQ,$BQ60)&gt;1,2,1))</f>
        <v>1</v>
      </c>
      <c r="BU60" s="63">
        <f t="shared" si="13"/>
        <v>1</v>
      </c>
      <c r="BV60" s="63">
        <f t="shared" si="14"/>
        <v>1</v>
      </c>
      <c r="BW60" s="22"/>
    </row>
    <row r="61" spans="1:75" ht="60" customHeight="1" x14ac:dyDescent="0.8">
      <c r="A61" s="55">
        <v>57</v>
      </c>
      <c r="B61" s="55">
        <v>57</v>
      </c>
      <c r="C61" s="55" t="s">
        <v>200</v>
      </c>
      <c r="D61" s="55" t="s">
        <v>424</v>
      </c>
      <c r="E61" s="55" t="s">
        <v>201</v>
      </c>
      <c r="F61" s="56" t="s">
        <v>19</v>
      </c>
      <c r="G61" s="57" t="s">
        <v>202</v>
      </c>
      <c r="H61" s="57" t="s">
        <v>362</v>
      </c>
      <c r="I61" s="57" t="s">
        <v>363</v>
      </c>
      <c r="J61" s="55"/>
      <c r="BE61" s="58"/>
      <c r="BF61" s="59">
        <f t="shared" si="0"/>
        <v>1</v>
      </c>
      <c r="BG61" s="60" t="str">
        <f t="shared" si="1"/>
        <v>160444887</v>
      </c>
      <c r="BH61" s="61" t="str">
        <f t="shared" si="2"/>
        <v>160444887</v>
      </c>
      <c r="BI61" s="62">
        <f t="shared" si="3"/>
        <v>1</v>
      </c>
      <c r="BJ61" s="62">
        <f t="shared" si="4"/>
        <v>1</v>
      </c>
      <c r="BK61" s="62">
        <f>IF(BH61="បរទេស",1,IF(COUNTIF(BH:BH,$BH61)&gt;1,2,1))</f>
        <v>1</v>
      </c>
      <c r="BL61" s="63">
        <f t="shared" si="5"/>
        <v>1</v>
      </c>
      <c r="BM61" s="64" t="str">
        <f t="shared" si="6"/>
        <v>087230506</v>
      </c>
      <c r="BN61" s="60" t="str">
        <f t="shared" si="7"/>
        <v>087230506</v>
      </c>
      <c r="BO61" s="62" t="e">
        <f t="shared" si="8"/>
        <v>#VALUE!</v>
      </c>
      <c r="BP61" s="60" t="str">
        <f t="shared" si="9"/>
        <v>087230506</v>
      </c>
      <c r="BQ61" s="65" t="str">
        <f t="shared" si="10"/>
        <v>087230506</v>
      </c>
      <c r="BR61" s="62">
        <f t="shared" si="11"/>
        <v>1</v>
      </c>
      <c r="BS61" s="66">
        <f t="shared" si="12"/>
        <v>1</v>
      </c>
      <c r="BT61" s="62">
        <f>IF(BQ61="បរទេស",1,IF(COUNTIF(BQ:BQ,$BQ61)&gt;1,2,1))</f>
        <v>1</v>
      </c>
      <c r="BU61" s="63">
        <f t="shared" si="13"/>
        <v>1</v>
      </c>
      <c r="BV61" s="63">
        <f t="shared" si="14"/>
        <v>1</v>
      </c>
      <c r="BW61" s="22"/>
    </row>
    <row r="62" spans="1:75" ht="60" customHeight="1" x14ac:dyDescent="0.8">
      <c r="A62" s="55">
        <v>58</v>
      </c>
      <c r="B62" s="55">
        <v>58</v>
      </c>
      <c r="C62" s="55" t="s">
        <v>203</v>
      </c>
      <c r="D62" s="55" t="s">
        <v>424</v>
      </c>
      <c r="E62" s="55" t="s">
        <v>204</v>
      </c>
      <c r="F62" s="56" t="s">
        <v>19</v>
      </c>
      <c r="G62" s="57" t="s">
        <v>205</v>
      </c>
      <c r="H62" s="57" t="s">
        <v>364</v>
      </c>
      <c r="I62" s="57" t="s">
        <v>365</v>
      </c>
      <c r="J62" s="55"/>
      <c r="BE62" s="58"/>
      <c r="BF62" s="59">
        <f t="shared" si="0"/>
        <v>1</v>
      </c>
      <c r="BG62" s="60" t="str">
        <f t="shared" si="1"/>
        <v>160297676</v>
      </c>
      <c r="BH62" s="61" t="str">
        <f t="shared" si="2"/>
        <v>160297676</v>
      </c>
      <c r="BI62" s="62">
        <f t="shared" si="3"/>
        <v>1</v>
      </c>
      <c r="BJ62" s="62">
        <f t="shared" si="4"/>
        <v>1</v>
      </c>
      <c r="BK62" s="62">
        <f>IF(BH62="បរទេស",1,IF(COUNTIF(BH:BH,$BH62)&gt;1,2,1))</f>
        <v>1</v>
      </c>
      <c r="BL62" s="63">
        <f t="shared" si="5"/>
        <v>1</v>
      </c>
      <c r="BM62" s="64" t="str">
        <f t="shared" si="6"/>
        <v>087398377</v>
      </c>
      <c r="BN62" s="60" t="str">
        <f t="shared" si="7"/>
        <v>087398377</v>
      </c>
      <c r="BO62" s="62" t="e">
        <f t="shared" si="8"/>
        <v>#VALUE!</v>
      </c>
      <c r="BP62" s="60" t="str">
        <f t="shared" si="9"/>
        <v>087398377</v>
      </c>
      <c r="BQ62" s="65" t="str">
        <f t="shared" si="10"/>
        <v>087398377</v>
      </c>
      <c r="BR62" s="62">
        <f t="shared" si="11"/>
        <v>1</v>
      </c>
      <c r="BS62" s="66">
        <f t="shared" si="12"/>
        <v>1</v>
      </c>
      <c r="BT62" s="62">
        <f>IF(BQ62="បរទេស",1,IF(COUNTIF(BQ:BQ,$BQ62)&gt;1,2,1))</f>
        <v>1</v>
      </c>
      <c r="BU62" s="63">
        <f t="shared" si="13"/>
        <v>1</v>
      </c>
      <c r="BV62" s="63">
        <f t="shared" si="14"/>
        <v>1</v>
      </c>
      <c r="BW62" s="22"/>
    </row>
    <row r="63" spans="1:75" ht="60" customHeight="1" x14ac:dyDescent="0.8">
      <c r="A63" s="55">
        <v>59</v>
      </c>
      <c r="B63" s="55">
        <v>59</v>
      </c>
      <c r="C63" s="55" t="s">
        <v>206</v>
      </c>
      <c r="D63" s="55" t="s">
        <v>424</v>
      </c>
      <c r="E63" s="55" t="s">
        <v>207</v>
      </c>
      <c r="F63" s="56" t="s">
        <v>45</v>
      </c>
      <c r="G63" s="57" t="s">
        <v>208</v>
      </c>
      <c r="H63" s="57" t="s">
        <v>366</v>
      </c>
      <c r="I63" s="57" t="s">
        <v>367</v>
      </c>
      <c r="J63" s="55"/>
      <c r="BE63" s="58"/>
      <c r="BF63" s="59">
        <f t="shared" si="0"/>
        <v>1</v>
      </c>
      <c r="BG63" s="60" t="str">
        <f t="shared" si="1"/>
        <v>160534148</v>
      </c>
      <c r="BH63" s="61" t="str">
        <f t="shared" si="2"/>
        <v>160534148</v>
      </c>
      <c r="BI63" s="62">
        <f t="shared" si="3"/>
        <v>1</v>
      </c>
      <c r="BJ63" s="62">
        <f t="shared" si="4"/>
        <v>1</v>
      </c>
      <c r="BK63" s="62">
        <f>IF(BH63="បរទេស",1,IF(COUNTIF(BH:BH,$BH63)&gt;1,2,1))</f>
        <v>1</v>
      </c>
      <c r="BL63" s="63">
        <f t="shared" si="5"/>
        <v>1</v>
      </c>
      <c r="BM63" s="64" t="str">
        <f t="shared" si="6"/>
        <v>0973553575</v>
      </c>
      <c r="BN63" s="60" t="str">
        <f t="shared" si="7"/>
        <v>0973553575</v>
      </c>
      <c r="BO63" s="62" t="e">
        <f t="shared" si="8"/>
        <v>#VALUE!</v>
      </c>
      <c r="BP63" s="60" t="str">
        <f t="shared" si="9"/>
        <v>0973553575</v>
      </c>
      <c r="BQ63" s="65" t="str">
        <f t="shared" si="10"/>
        <v>0973553575</v>
      </c>
      <c r="BR63" s="62">
        <f t="shared" si="11"/>
        <v>1</v>
      </c>
      <c r="BS63" s="66">
        <f t="shared" si="12"/>
        <v>1</v>
      </c>
      <c r="BT63" s="62">
        <f>IF(BQ63="បរទេស",1,IF(COUNTIF(BQ:BQ,$BQ63)&gt;1,2,1))</f>
        <v>1</v>
      </c>
      <c r="BU63" s="63">
        <f t="shared" si="13"/>
        <v>1</v>
      </c>
      <c r="BV63" s="63">
        <f t="shared" si="14"/>
        <v>1</v>
      </c>
      <c r="BW63" s="22"/>
    </row>
    <row r="64" spans="1:75" ht="60" customHeight="1" x14ac:dyDescent="0.8">
      <c r="A64" s="55">
        <v>60</v>
      </c>
      <c r="B64" s="55">
        <v>60</v>
      </c>
      <c r="C64" s="55" t="s">
        <v>209</v>
      </c>
      <c r="D64" s="55" t="s">
        <v>426</v>
      </c>
      <c r="E64" s="55" t="s">
        <v>210</v>
      </c>
      <c r="F64" s="56" t="s">
        <v>15</v>
      </c>
      <c r="G64" s="57" t="s">
        <v>211</v>
      </c>
      <c r="H64" s="57" t="s">
        <v>368</v>
      </c>
      <c r="I64" s="57" t="s">
        <v>369</v>
      </c>
      <c r="J64" s="55"/>
      <c r="BE64" s="58"/>
      <c r="BF64" s="59">
        <f t="shared" si="0"/>
        <v>1</v>
      </c>
      <c r="BG64" s="60" t="str">
        <f t="shared" si="1"/>
        <v>040271763</v>
      </c>
      <c r="BH64" s="61" t="str">
        <f t="shared" si="2"/>
        <v>040271763</v>
      </c>
      <c r="BI64" s="62">
        <f t="shared" si="3"/>
        <v>1</v>
      </c>
      <c r="BJ64" s="62">
        <f t="shared" si="4"/>
        <v>1</v>
      </c>
      <c r="BK64" s="62">
        <f>IF(BH64="បរទេស",1,IF(COUNTIF(BH:BH,$BH64)&gt;1,2,1))</f>
        <v>1</v>
      </c>
      <c r="BL64" s="63">
        <f t="shared" si="5"/>
        <v>1</v>
      </c>
      <c r="BM64" s="64" t="str">
        <f t="shared" si="6"/>
        <v>0883213624</v>
      </c>
      <c r="BN64" s="60" t="str">
        <f t="shared" si="7"/>
        <v>0883213624</v>
      </c>
      <c r="BO64" s="62" t="e">
        <f t="shared" si="8"/>
        <v>#VALUE!</v>
      </c>
      <c r="BP64" s="60" t="str">
        <f t="shared" si="9"/>
        <v>0883213624</v>
      </c>
      <c r="BQ64" s="65" t="str">
        <f t="shared" si="10"/>
        <v>0883213624</v>
      </c>
      <c r="BR64" s="62">
        <f t="shared" si="11"/>
        <v>1</v>
      </c>
      <c r="BS64" s="66">
        <f t="shared" si="12"/>
        <v>1</v>
      </c>
      <c r="BT64" s="62">
        <f>IF(BQ64="បរទេស",1,IF(COUNTIF(BQ:BQ,$BQ64)&gt;1,2,1))</f>
        <v>1</v>
      </c>
      <c r="BU64" s="63">
        <f t="shared" si="13"/>
        <v>1</v>
      </c>
      <c r="BV64" s="63">
        <f t="shared" si="14"/>
        <v>1</v>
      </c>
      <c r="BW64" s="22"/>
    </row>
    <row r="65" spans="1:102" ht="60" customHeight="1" x14ac:dyDescent="0.8">
      <c r="A65" s="55">
        <v>61</v>
      </c>
      <c r="B65" s="55">
        <v>61</v>
      </c>
      <c r="C65" s="55" t="s">
        <v>212</v>
      </c>
      <c r="D65" s="55" t="s">
        <v>424</v>
      </c>
      <c r="E65" s="55" t="s">
        <v>213</v>
      </c>
      <c r="F65" s="56" t="s">
        <v>23</v>
      </c>
      <c r="G65" s="57" t="s">
        <v>214</v>
      </c>
      <c r="H65" s="57" t="s">
        <v>370</v>
      </c>
      <c r="I65" s="57" t="s">
        <v>371</v>
      </c>
      <c r="J65" s="55"/>
      <c r="BE65" s="58"/>
      <c r="BF65" s="59">
        <f t="shared" si="0"/>
        <v>1</v>
      </c>
      <c r="BG65" s="60" t="str">
        <f t="shared" si="1"/>
        <v>160376363</v>
      </c>
      <c r="BH65" s="61" t="str">
        <f t="shared" si="2"/>
        <v>160376363</v>
      </c>
      <c r="BI65" s="62">
        <f t="shared" si="3"/>
        <v>1</v>
      </c>
      <c r="BJ65" s="62">
        <f t="shared" si="4"/>
        <v>1</v>
      </c>
      <c r="BK65" s="62">
        <f>IF(BH65="បរទេស",1,IF(COUNTIF(BH:BH,$BH65)&gt;1,2,1))</f>
        <v>1</v>
      </c>
      <c r="BL65" s="63">
        <f t="shared" si="5"/>
        <v>1</v>
      </c>
      <c r="BM65" s="64" t="str">
        <f t="shared" si="6"/>
        <v>0966030353</v>
      </c>
      <c r="BN65" s="60" t="str">
        <f t="shared" si="7"/>
        <v>0966030353</v>
      </c>
      <c r="BO65" s="62" t="e">
        <f t="shared" si="8"/>
        <v>#VALUE!</v>
      </c>
      <c r="BP65" s="60" t="str">
        <f t="shared" si="9"/>
        <v>0966030353</v>
      </c>
      <c r="BQ65" s="65" t="str">
        <f t="shared" si="10"/>
        <v>0966030353</v>
      </c>
      <c r="BR65" s="62">
        <f t="shared" si="11"/>
        <v>1</v>
      </c>
      <c r="BS65" s="66">
        <f t="shared" si="12"/>
        <v>1</v>
      </c>
      <c r="BT65" s="62">
        <f>IF(BQ65="បរទេស",1,IF(COUNTIF(BQ:BQ,$BQ65)&gt;1,2,1))</f>
        <v>1</v>
      </c>
      <c r="BU65" s="63">
        <f t="shared" si="13"/>
        <v>1</v>
      </c>
      <c r="BV65" s="63">
        <f t="shared" si="14"/>
        <v>1</v>
      </c>
      <c r="BW65" s="22"/>
    </row>
    <row r="66" spans="1:102" ht="60" customHeight="1" x14ac:dyDescent="0.8">
      <c r="A66" s="55">
        <v>62</v>
      </c>
      <c r="B66" s="55">
        <v>62</v>
      </c>
      <c r="C66" s="55" t="s">
        <v>215</v>
      </c>
      <c r="D66" s="55" t="s">
        <v>424</v>
      </c>
      <c r="E66" s="55" t="s">
        <v>216</v>
      </c>
      <c r="F66" s="56" t="s">
        <v>23</v>
      </c>
      <c r="G66" s="57" t="s">
        <v>217</v>
      </c>
      <c r="H66" s="57" t="s">
        <v>372</v>
      </c>
      <c r="I66" s="57" t="s">
        <v>373</v>
      </c>
      <c r="J66" s="55"/>
      <c r="BE66" s="58"/>
      <c r="BF66" s="59">
        <f t="shared" si="0"/>
        <v>1</v>
      </c>
      <c r="BG66" s="60" t="str">
        <f t="shared" si="1"/>
        <v>160459293</v>
      </c>
      <c r="BH66" s="61" t="str">
        <f t="shared" si="2"/>
        <v>160459293</v>
      </c>
      <c r="BI66" s="62">
        <f t="shared" si="3"/>
        <v>1</v>
      </c>
      <c r="BJ66" s="62">
        <f t="shared" si="4"/>
        <v>1</v>
      </c>
      <c r="BK66" s="62">
        <f>IF(BH66="បរទេស",1,IF(COUNTIF(BH:BH,$BH66)&gt;1,2,1))</f>
        <v>1</v>
      </c>
      <c r="BL66" s="63">
        <f t="shared" si="5"/>
        <v>1</v>
      </c>
      <c r="BM66" s="64" t="str">
        <f t="shared" si="6"/>
        <v>0976597506</v>
      </c>
      <c r="BN66" s="60" t="str">
        <f t="shared" si="7"/>
        <v>0976597506</v>
      </c>
      <c r="BO66" s="62" t="e">
        <f t="shared" si="8"/>
        <v>#VALUE!</v>
      </c>
      <c r="BP66" s="60" t="str">
        <f t="shared" si="9"/>
        <v>0976597506</v>
      </c>
      <c r="BQ66" s="65" t="str">
        <f t="shared" si="10"/>
        <v>0976597506</v>
      </c>
      <c r="BR66" s="62">
        <f t="shared" si="11"/>
        <v>1</v>
      </c>
      <c r="BS66" s="66">
        <f t="shared" si="12"/>
        <v>1</v>
      </c>
      <c r="BT66" s="62">
        <f>IF(BQ66="បរទេស",1,IF(COUNTIF(BQ:BQ,$BQ66)&gt;1,2,1))</f>
        <v>1</v>
      </c>
      <c r="BU66" s="63">
        <f t="shared" si="13"/>
        <v>1</v>
      </c>
      <c r="BV66" s="63">
        <f t="shared" si="14"/>
        <v>1</v>
      </c>
      <c r="BW66" s="22"/>
    </row>
    <row r="67" spans="1:102" ht="60" customHeight="1" x14ac:dyDescent="0.8">
      <c r="A67" s="55">
        <v>63</v>
      </c>
      <c r="B67" s="55">
        <v>63</v>
      </c>
      <c r="C67" s="55" t="s">
        <v>218</v>
      </c>
      <c r="D67" s="55" t="s">
        <v>424</v>
      </c>
      <c r="E67" s="55" t="s">
        <v>219</v>
      </c>
      <c r="F67" s="56" t="s">
        <v>86</v>
      </c>
      <c r="G67" s="57" t="s">
        <v>220</v>
      </c>
      <c r="H67" s="75" t="s">
        <v>431</v>
      </c>
      <c r="I67" s="73" t="s">
        <v>437</v>
      </c>
      <c r="J67" s="55"/>
      <c r="BE67" s="58"/>
      <c r="BF67" s="59">
        <f t="shared" si="0"/>
        <v>1</v>
      </c>
      <c r="BG67" s="60" t="str">
        <f t="shared" si="1"/>
        <v>040272318</v>
      </c>
      <c r="BH67" s="61" t="str">
        <f t="shared" si="2"/>
        <v>040272318</v>
      </c>
      <c r="BI67" s="62">
        <f t="shared" si="3"/>
        <v>1</v>
      </c>
      <c r="BJ67" s="62">
        <f t="shared" si="4"/>
        <v>1</v>
      </c>
      <c r="BK67" s="62">
        <f>IF(BH67="បរទេស",1,IF(COUNTIF(BH:BH,$BH67)&gt;1,2,1))</f>
        <v>1</v>
      </c>
      <c r="BL67" s="63">
        <f t="shared" si="5"/>
        <v>1</v>
      </c>
      <c r="BM67" s="64" t="str">
        <f t="shared" si="6"/>
        <v>0968834598</v>
      </c>
      <c r="BN67" s="60" t="str">
        <f t="shared" si="7"/>
        <v>0968834598</v>
      </c>
      <c r="BO67" s="62" t="e">
        <f t="shared" si="8"/>
        <v>#VALUE!</v>
      </c>
      <c r="BP67" s="60" t="str">
        <f t="shared" si="9"/>
        <v>0968834598</v>
      </c>
      <c r="BQ67" s="65" t="str">
        <f t="shared" si="10"/>
        <v>0968834598</v>
      </c>
      <c r="BR67" s="62">
        <f t="shared" si="11"/>
        <v>1</v>
      </c>
      <c r="BS67" s="66">
        <f t="shared" si="12"/>
        <v>1</v>
      </c>
      <c r="BT67" s="62">
        <f>IF(BQ67="បរទេស",1,IF(COUNTIF(BQ:BQ,$BQ67)&gt;1,2,1))</f>
        <v>1</v>
      </c>
      <c r="BU67" s="63">
        <f t="shared" si="13"/>
        <v>1</v>
      </c>
      <c r="BV67" s="63">
        <f t="shared" si="14"/>
        <v>1</v>
      </c>
      <c r="BW67" s="22"/>
    </row>
    <row r="68" spans="1:102" ht="60" customHeight="1" x14ac:dyDescent="0.8">
      <c r="A68" s="55">
        <v>64</v>
      </c>
      <c r="B68" s="55">
        <v>64</v>
      </c>
      <c r="C68" s="55" t="s">
        <v>221</v>
      </c>
      <c r="D68" s="55" t="s">
        <v>424</v>
      </c>
      <c r="E68" s="55" t="s">
        <v>166</v>
      </c>
      <c r="F68" s="56" t="s">
        <v>129</v>
      </c>
      <c r="G68" s="57" t="s">
        <v>222</v>
      </c>
      <c r="H68" s="57" t="s">
        <v>374</v>
      </c>
      <c r="I68" s="57" t="s">
        <v>375</v>
      </c>
      <c r="J68" s="55"/>
      <c r="BE68" s="58"/>
      <c r="BF68" s="59">
        <f t="shared" si="0"/>
        <v>1</v>
      </c>
      <c r="BG68" s="60" t="str">
        <f t="shared" si="1"/>
        <v>160240378</v>
      </c>
      <c r="BH68" s="61" t="str">
        <f t="shared" si="2"/>
        <v>160240378</v>
      </c>
      <c r="BI68" s="62">
        <f t="shared" si="3"/>
        <v>1</v>
      </c>
      <c r="BJ68" s="62">
        <f t="shared" si="4"/>
        <v>1</v>
      </c>
      <c r="BK68" s="62">
        <f>IF(BH68="បរទេស",1,IF(COUNTIF(BH:BH,$BH68)&gt;1,2,1))</f>
        <v>1</v>
      </c>
      <c r="BL68" s="63">
        <f t="shared" si="5"/>
        <v>1</v>
      </c>
      <c r="BM68" s="64" t="str">
        <f t="shared" si="6"/>
        <v>0969635661</v>
      </c>
      <c r="BN68" s="60" t="str">
        <f t="shared" si="7"/>
        <v>0969635661</v>
      </c>
      <c r="BO68" s="62" t="e">
        <f t="shared" si="8"/>
        <v>#VALUE!</v>
      </c>
      <c r="BP68" s="60" t="str">
        <f t="shared" si="9"/>
        <v>0969635661</v>
      </c>
      <c r="BQ68" s="65" t="str">
        <f t="shared" si="10"/>
        <v>0969635661</v>
      </c>
      <c r="BR68" s="62">
        <f t="shared" si="11"/>
        <v>1</v>
      </c>
      <c r="BS68" s="66">
        <f t="shared" si="12"/>
        <v>1</v>
      </c>
      <c r="BT68" s="62">
        <f>IF(BQ68="បរទេស",1,IF(COUNTIF(BQ:BQ,$BQ68)&gt;1,2,1))</f>
        <v>1</v>
      </c>
      <c r="BU68" s="63">
        <f t="shared" si="13"/>
        <v>1</v>
      </c>
      <c r="BV68" s="63">
        <f t="shared" si="14"/>
        <v>1</v>
      </c>
      <c r="BW68" s="22"/>
    </row>
    <row r="69" spans="1:102" ht="60" customHeight="1" x14ac:dyDescent="0.8">
      <c r="A69" s="55">
        <v>65</v>
      </c>
      <c r="B69" s="55">
        <v>65</v>
      </c>
      <c r="C69" s="55" t="s">
        <v>223</v>
      </c>
      <c r="D69" s="55" t="s">
        <v>426</v>
      </c>
      <c r="E69" s="55" t="s">
        <v>224</v>
      </c>
      <c r="F69" s="56" t="s">
        <v>11</v>
      </c>
      <c r="G69" s="57" t="s">
        <v>225</v>
      </c>
      <c r="H69" s="74" t="s">
        <v>376</v>
      </c>
      <c r="I69" s="57" t="s">
        <v>377</v>
      </c>
      <c r="J69" s="55"/>
      <c r="BE69" s="58"/>
      <c r="BF69" s="59">
        <f t="shared" si="0"/>
        <v>1</v>
      </c>
      <c r="BG69" s="60" t="str">
        <f t="shared" si="1"/>
        <v>160288699</v>
      </c>
      <c r="BH69" s="61" t="str">
        <f t="shared" si="2"/>
        <v>160288699</v>
      </c>
      <c r="BI69" s="62">
        <f t="shared" si="3"/>
        <v>1</v>
      </c>
      <c r="BJ69" s="62">
        <f t="shared" si="4"/>
        <v>1</v>
      </c>
      <c r="BK69" s="62">
        <f>IF(BH69="បរទេស",1,IF(COUNTIF(BH:BH,$BH69)&gt;1,2,1))</f>
        <v>1</v>
      </c>
      <c r="BL69" s="63">
        <f t="shared" si="5"/>
        <v>1</v>
      </c>
      <c r="BM69" s="64" t="str">
        <f t="shared" si="6"/>
        <v>099682699</v>
      </c>
      <c r="BN69" s="60" t="str">
        <f t="shared" si="7"/>
        <v>099682699</v>
      </c>
      <c r="BO69" s="62" t="e">
        <f t="shared" si="8"/>
        <v>#VALUE!</v>
      </c>
      <c r="BP69" s="60" t="str">
        <f t="shared" si="9"/>
        <v>099682699</v>
      </c>
      <c r="BQ69" s="65" t="str">
        <f t="shared" si="10"/>
        <v>099682699</v>
      </c>
      <c r="BR69" s="62">
        <f t="shared" si="11"/>
        <v>1</v>
      </c>
      <c r="BS69" s="66">
        <f t="shared" si="12"/>
        <v>1</v>
      </c>
      <c r="BT69" s="62">
        <f>IF(BQ69="បរទេស",1,IF(COUNTIF(BQ:BQ,$BQ69)&gt;1,2,1))</f>
        <v>1</v>
      </c>
      <c r="BU69" s="63">
        <f t="shared" si="13"/>
        <v>1</v>
      </c>
      <c r="BV69" s="63">
        <f t="shared" si="14"/>
        <v>1</v>
      </c>
      <c r="BW69" s="22"/>
    </row>
    <row r="70" spans="1:102" ht="60" customHeight="1" x14ac:dyDescent="0.8">
      <c r="A70" s="55">
        <v>66</v>
      </c>
      <c r="B70" s="55">
        <v>66</v>
      </c>
      <c r="C70" s="55" t="s">
        <v>226</v>
      </c>
      <c r="D70" s="55" t="s">
        <v>424</v>
      </c>
      <c r="E70" s="55" t="s">
        <v>227</v>
      </c>
      <c r="F70" s="56" t="s">
        <v>100</v>
      </c>
      <c r="G70" s="57" t="s">
        <v>228</v>
      </c>
      <c r="H70" s="57" t="s">
        <v>378</v>
      </c>
      <c r="I70" s="57" t="s">
        <v>379</v>
      </c>
      <c r="J70" s="55"/>
      <c r="BE70" s="58"/>
      <c r="BF70" s="59">
        <f t="shared" ref="BF70:BF79" si="15">IF(OR(I70="បរទេស",H70="បរទេស"),2,1)</f>
        <v>1</v>
      </c>
      <c r="BG70" s="60" t="str">
        <f t="shared" ref="BG70:BG79" si="1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H70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160441277</v>
      </c>
      <c r="BH70" s="61" t="str">
        <f t="shared" ref="BH70:BH79" si="17">IF(BG70="បរទេស","បរទេស",IF(AND($CX$3=1,LEN(BG70)=8),"0"&amp;BG70,IF(LEN(BG70)&gt;9,2,LEFT(BG70,9))))</f>
        <v>160441277</v>
      </c>
      <c r="BI70" s="62">
        <f t="shared" ref="BI70:BI79" si="18">IF(BG70="បរទេស",1,IF((LEN($BH70)-9)=0,1,2))</f>
        <v>1</v>
      </c>
      <c r="BJ70" s="62">
        <f t="shared" ref="BJ70:BJ79" si="19">IF(BH70="",2,1)</f>
        <v>1</v>
      </c>
      <c r="BK70" s="62">
        <f>IF(BH70="បរទេស",1,IF(COUNTIF(BH:BH,$BH70)&gt;1,2,1))</f>
        <v>1</v>
      </c>
      <c r="BL70" s="63">
        <f t="shared" ref="BL70:BL79" si="20">IF(BH70="បរទេស",1,MAX(BI70:BK70))</f>
        <v>1</v>
      </c>
      <c r="BM70" s="64" t="str">
        <f t="shared" ref="BM70:BM79" si="21">I70</f>
        <v>0967990004</v>
      </c>
      <c r="BN70" s="60" t="str">
        <f t="shared" ref="BN70:BN79" si="22">SUBSTITUTE(SUBSTITUTE(SUBSTITUTE(SUBSTITUTE(SUBSTITUTE(SUBSTITUTE(SUBSTITUTE(SUBSTITUTE(SUBSTITUTE(SUBSTITUTE(SUBSTITUTE(SUBSTITUTE(SUBSTITUTE(SUBSTITUTE(SUBSTITUTE(SUBSTITUTE(SUBSTITUTE(SUBSTITUTE(SUBSTITUTE(SUBSTITUTE(SUBSTITUTE(SUBSTITUTE(BM70,"១","1"),"២","2"),"៣","3"),"៤","4"),"៥","5"),"៦","6"),"៧","7"),"៨","8"),"៩","9"),"០","0")," ","")," ",""),"​",""),",","/"),"-",""),"(",""),")",""),"+855","0"),"(855)","0"),"O","0"),"o","0"),".","")</f>
        <v>0967990004</v>
      </c>
      <c r="BO70" s="62" t="e">
        <f t="shared" ref="BO70:BO79" si="23">LEFT(BN70, SEARCH("/",BN70,1)-1)</f>
        <v>#VALUE!</v>
      </c>
      <c r="BP70" s="60" t="str">
        <f t="shared" ref="BP70:BP79" si="24">IFERROR(BO70,BN70)</f>
        <v>0967990004</v>
      </c>
      <c r="BQ70" s="65" t="str">
        <f t="shared" ref="BQ70:BQ79" si="25">IF(LEFT(BP70,5)="បរទេស","បរទេស",IF(LEFT(BP70,3)="855","0"&amp;MID(BP70,4,10),IF(LEFT(BP70,1)="0",MID(BP70,1,10),IF(LEFT(BP70,1)&gt;=1,"0"&amp;MID(BP70,1,10),BP70))))</f>
        <v>0967990004</v>
      </c>
      <c r="BR70" s="62">
        <f t="shared" ref="BR70:BR79" si="26">IF(BQ70="បរទេស",1,IF(OR(LEN(BQ70)=9,LEN(BQ70)=10),1,2))</f>
        <v>1</v>
      </c>
      <c r="BS70" s="66">
        <f t="shared" ref="BS70:BS79" si="27">IF(BQ70="",2,1)</f>
        <v>1</v>
      </c>
      <c r="BT70" s="62">
        <f>IF(BQ70="បរទេស",1,IF(COUNTIF(BQ:BQ,$BQ70)&gt;1,2,1))</f>
        <v>1</v>
      </c>
      <c r="BU70" s="63">
        <f t="shared" ref="BU70:BU79" si="28">IF(BQ70="បរទេស",1,MAX(BR70:BT70))</f>
        <v>1</v>
      </c>
      <c r="BV70" s="63">
        <f t="shared" ref="BV70:BV79" si="29">IF(BF70=2,2,MAX(BE70,BL70,BU70,BU70))</f>
        <v>1</v>
      </c>
      <c r="BW70" s="22"/>
    </row>
    <row r="71" spans="1:102" ht="60" customHeight="1" x14ac:dyDescent="0.8">
      <c r="A71" s="55">
        <v>67</v>
      </c>
      <c r="B71" s="55">
        <v>67</v>
      </c>
      <c r="C71" s="55" t="s">
        <v>229</v>
      </c>
      <c r="D71" s="55" t="s">
        <v>424</v>
      </c>
      <c r="E71" s="55" t="s">
        <v>230</v>
      </c>
      <c r="F71" s="56" t="s">
        <v>86</v>
      </c>
      <c r="G71" s="57" t="s">
        <v>231</v>
      </c>
      <c r="H71" s="75" t="s">
        <v>432</v>
      </c>
      <c r="I71" s="73" t="s">
        <v>438</v>
      </c>
      <c r="J71" s="55"/>
      <c r="BE71" s="58"/>
      <c r="BF71" s="59">
        <f t="shared" si="15"/>
        <v>1</v>
      </c>
      <c r="BG71" s="60" t="str">
        <f t="shared" si="16"/>
        <v>160531837</v>
      </c>
      <c r="BH71" s="61" t="str">
        <f t="shared" si="17"/>
        <v>160531837</v>
      </c>
      <c r="BI71" s="62">
        <f t="shared" si="18"/>
        <v>1</v>
      </c>
      <c r="BJ71" s="62">
        <f t="shared" si="19"/>
        <v>1</v>
      </c>
      <c r="BK71" s="62">
        <f>IF(BH71="បរទេស",1,IF(COUNTIF(BH:BH,$BH71)&gt;1,2,1))</f>
        <v>1</v>
      </c>
      <c r="BL71" s="63">
        <f t="shared" si="20"/>
        <v>1</v>
      </c>
      <c r="BM71" s="64" t="str">
        <f t="shared" si="21"/>
        <v>0884336501</v>
      </c>
      <c r="BN71" s="60" t="str">
        <f t="shared" si="22"/>
        <v>0884336501</v>
      </c>
      <c r="BO71" s="62" t="e">
        <f t="shared" si="23"/>
        <v>#VALUE!</v>
      </c>
      <c r="BP71" s="60" t="str">
        <f t="shared" si="24"/>
        <v>0884336501</v>
      </c>
      <c r="BQ71" s="65" t="str">
        <f t="shared" si="25"/>
        <v>0884336501</v>
      </c>
      <c r="BR71" s="62">
        <f t="shared" si="26"/>
        <v>1</v>
      </c>
      <c r="BS71" s="66">
        <f t="shared" si="27"/>
        <v>1</v>
      </c>
      <c r="BT71" s="62">
        <f>IF(BQ71="បរទេស",1,IF(COUNTIF(BQ:BQ,$BQ71)&gt;1,2,1))</f>
        <v>1</v>
      </c>
      <c r="BU71" s="63">
        <f t="shared" si="28"/>
        <v>1</v>
      </c>
      <c r="BV71" s="63">
        <f t="shared" si="29"/>
        <v>1</v>
      </c>
      <c r="BW71" s="22"/>
    </row>
    <row r="72" spans="1:102" ht="60" customHeight="1" x14ac:dyDescent="0.8">
      <c r="A72" s="55">
        <v>68</v>
      </c>
      <c r="B72" s="55">
        <v>68</v>
      </c>
      <c r="C72" s="55" t="s">
        <v>232</v>
      </c>
      <c r="D72" s="55" t="s">
        <v>424</v>
      </c>
      <c r="E72" s="55" t="s">
        <v>233</v>
      </c>
      <c r="F72" s="56" t="s">
        <v>82</v>
      </c>
      <c r="G72" s="57" t="s">
        <v>234</v>
      </c>
      <c r="H72" s="57" t="s">
        <v>380</v>
      </c>
      <c r="I72" s="57" t="s">
        <v>381</v>
      </c>
      <c r="J72" s="55"/>
      <c r="BE72" s="58"/>
      <c r="BF72" s="59">
        <f t="shared" si="15"/>
        <v>1</v>
      </c>
      <c r="BG72" s="60" t="str">
        <f t="shared" si="16"/>
        <v>160458226</v>
      </c>
      <c r="BH72" s="61" t="str">
        <f t="shared" si="17"/>
        <v>160458226</v>
      </c>
      <c r="BI72" s="62">
        <f t="shared" si="18"/>
        <v>1</v>
      </c>
      <c r="BJ72" s="62">
        <f t="shared" si="19"/>
        <v>1</v>
      </c>
      <c r="BK72" s="62">
        <f>IF(BH72="បរទេស",1,IF(COUNTIF(BH:BH,$BH72)&gt;1,2,1))</f>
        <v>1</v>
      </c>
      <c r="BL72" s="63">
        <f t="shared" si="20"/>
        <v>1</v>
      </c>
      <c r="BM72" s="64" t="str">
        <f t="shared" si="21"/>
        <v>0975948519</v>
      </c>
      <c r="BN72" s="60" t="str">
        <f t="shared" si="22"/>
        <v>0975948519</v>
      </c>
      <c r="BO72" s="62" t="e">
        <f t="shared" si="23"/>
        <v>#VALUE!</v>
      </c>
      <c r="BP72" s="60" t="str">
        <f t="shared" si="24"/>
        <v>0975948519</v>
      </c>
      <c r="BQ72" s="65" t="str">
        <f t="shared" si="25"/>
        <v>0975948519</v>
      </c>
      <c r="BR72" s="62">
        <f t="shared" si="26"/>
        <v>1</v>
      </c>
      <c r="BS72" s="66">
        <f t="shared" si="27"/>
        <v>1</v>
      </c>
      <c r="BT72" s="62">
        <f>IF(BQ72="បរទេស",1,IF(COUNTIF(BQ:BQ,$BQ72)&gt;1,2,1))</f>
        <v>1</v>
      </c>
      <c r="BU72" s="63">
        <f t="shared" si="28"/>
        <v>1</v>
      </c>
      <c r="BV72" s="63">
        <f t="shared" si="29"/>
        <v>1</v>
      </c>
      <c r="BW72" s="22"/>
    </row>
    <row r="73" spans="1:102" ht="60" customHeight="1" x14ac:dyDescent="0.8">
      <c r="A73" s="55">
        <v>69</v>
      </c>
      <c r="B73" s="55">
        <v>69</v>
      </c>
      <c r="C73" s="55" t="s">
        <v>235</v>
      </c>
      <c r="D73" s="55" t="s">
        <v>424</v>
      </c>
      <c r="E73" s="55" t="s">
        <v>236</v>
      </c>
      <c r="F73" s="56" t="s">
        <v>237</v>
      </c>
      <c r="G73" s="57" t="s">
        <v>238</v>
      </c>
      <c r="H73" s="57" t="s">
        <v>382</v>
      </c>
      <c r="I73" s="57" t="s">
        <v>383</v>
      </c>
      <c r="J73" s="55"/>
      <c r="BE73" s="58"/>
      <c r="BF73" s="59">
        <f t="shared" si="15"/>
        <v>1</v>
      </c>
      <c r="BG73" s="60" t="str">
        <f t="shared" si="16"/>
        <v>160309270</v>
      </c>
      <c r="BH73" s="61" t="str">
        <f t="shared" si="17"/>
        <v>160309270</v>
      </c>
      <c r="BI73" s="62">
        <f t="shared" si="18"/>
        <v>1</v>
      </c>
      <c r="BJ73" s="62">
        <f t="shared" si="19"/>
        <v>1</v>
      </c>
      <c r="BK73" s="62">
        <f>IF(BH73="បរទេស",1,IF(COUNTIF(BH:BH,$BH73)&gt;1,2,1))</f>
        <v>1</v>
      </c>
      <c r="BL73" s="63">
        <f t="shared" si="20"/>
        <v>1</v>
      </c>
      <c r="BM73" s="64" t="str">
        <f t="shared" si="21"/>
        <v>0965747780</v>
      </c>
      <c r="BN73" s="60" t="str">
        <f t="shared" si="22"/>
        <v>0965747780</v>
      </c>
      <c r="BO73" s="62" t="e">
        <f t="shared" si="23"/>
        <v>#VALUE!</v>
      </c>
      <c r="BP73" s="60" t="str">
        <f t="shared" si="24"/>
        <v>0965747780</v>
      </c>
      <c r="BQ73" s="65" t="str">
        <f t="shared" si="25"/>
        <v>0965747780</v>
      </c>
      <c r="BR73" s="62">
        <f t="shared" si="26"/>
        <v>1</v>
      </c>
      <c r="BS73" s="66">
        <f t="shared" si="27"/>
        <v>1</v>
      </c>
      <c r="BT73" s="62">
        <f>IF(BQ73="បរទេស",1,IF(COUNTIF(BQ:BQ,$BQ73)&gt;1,2,1))</f>
        <v>1</v>
      </c>
      <c r="BU73" s="63">
        <f t="shared" si="28"/>
        <v>1</v>
      </c>
      <c r="BV73" s="63">
        <f t="shared" si="29"/>
        <v>1</v>
      </c>
      <c r="BW73" s="22"/>
    </row>
    <row r="74" spans="1:102" ht="60" customHeight="1" x14ac:dyDescent="0.8">
      <c r="A74" s="55">
        <v>70</v>
      </c>
      <c r="B74" s="55">
        <v>70</v>
      </c>
      <c r="C74" s="55" t="s">
        <v>239</v>
      </c>
      <c r="D74" s="55" t="s">
        <v>426</v>
      </c>
      <c r="E74" s="55" t="s">
        <v>240</v>
      </c>
      <c r="F74" s="56" t="s">
        <v>11</v>
      </c>
      <c r="G74" s="57" t="s">
        <v>241</v>
      </c>
      <c r="H74" s="72" t="s">
        <v>384</v>
      </c>
      <c r="I74" s="57" t="s">
        <v>385</v>
      </c>
      <c r="J74" s="55"/>
      <c r="BE74" s="58"/>
      <c r="BF74" s="59">
        <f t="shared" si="15"/>
        <v>1</v>
      </c>
      <c r="BG74" s="60" t="str">
        <f t="shared" si="16"/>
        <v>160392257</v>
      </c>
      <c r="BH74" s="61" t="str">
        <f t="shared" si="17"/>
        <v>160392257</v>
      </c>
      <c r="BI74" s="62">
        <f t="shared" si="18"/>
        <v>1</v>
      </c>
      <c r="BJ74" s="62">
        <f t="shared" si="19"/>
        <v>1</v>
      </c>
      <c r="BK74" s="62">
        <f>IF(BH74="បរទេស",1,IF(COUNTIF(BH:BH,$BH74)&gt;1,2,1))</f>
        <v>1</v>
      </c>
      <c r="BL74" s="63">
        <f t="shared" si="20"/>
        <v>1</v>
      </c>
      <c r="BM74" s="64" t="str">
        <f t="shared" si="21"/>
        <v>070653390</v>
      </c>
      <c r="BN74" s="60" t="str">
        <f t="shared" si="22"/>
        <v>070653390</v>
      </c>
      <c r="BO74" s="62" t="e">
        <f t="shared" si="23"/>
        <v>#VALUE!</v>
      </c>
      <c r="BP74" s="60" t="str">
        <f t="shared" si="24"/>
        <v>070653390</v>
      </c>
      <c r="BQ74" s="65" t="str">
        <f t="shared" si="25"/>
        <v>070653390</v>
      </c>
      <c r="BR74" s="62">
        <f t="shared" si="26"/>
        <v>1</v>
      </c>
      <c r="BS74" s="66">
        <f t="shared" si="27"/>
        <v>1</v>
      </c>
      <c r="BT74" s="62">
        <f>IF(BQ74="បរទេស",1,IF(COUNTIF(BQ:BQ,$BQ74)&gt;1,2,1))</f>
        <v>1</v>
      </c>
      <c r="BU74" s="63">
        <f t="shared" si="28"/>
        <v>1</v>
      </c>
      <c r="BV74" s="63">
        <f t="shared" si="29"/>
        <v>1</v>
      </c>
      <c r="BW74" s="22"/>
    </row>
    <row r="75" spans="1:102" ht="60" customHeight="1" x14ac:dyDescent="0.8">
      <c r="A75" s="55">
        <v>71</v>
      </c>
      <c r="B75" s="55">
        <v>71</v>
      </c>
      <c r="C75" s="55" t="s">
        <v>242</v>
      </c>
      <c r="D75" s="55" t="s">
        <v>426</v>
      </c>
      <c r="E75" s="55" t="s">
        <v>243</v>
      </c>
      <c r="F75" s="56" t="s">
        <v>7</v>
      </c>
      <c r="G75" s="57" t="s">
        <v>244</v>
      </c>
      <c r="H75" s="57" t="s">
        <v>386</v>
      </c>
      <c r="I75" s="57" t="s">
        <v>387</v>
      </c>
      <c r="J75" s="55"/>
      <c r="BE75" s="58"/>
      <c r="BF75" s="59">
        <f t="shared" si="15"/>
        <v>1</v>
      </c>
      <c r="BG75" s="60" t="str">
        <f t="shared" si="16"/>
        <v>160278642</v>
      </c>
      <c r="BH75" s="61" t="str">
        <f t="shared" si="17"/>
        <v>160278642</v>
      </c>
      <c r="BI75" s="62">
        <f t="shared" si="18"/>
        <v>1</v>
      </c>
      <c r="BJ75" s="62">
        <f t="shared" si="19"/>
        <v>1</v>
      </c>
      <c r="BK75" s="62">
        <f>IF(BH75="បរទេស",1,IF(COUNTIF(BH:BH,$BH75)&gt;1,2,1))</f>
        <v>1</v>
      </c>
      <c r="BL75" s="63">
        <f t="shared" si="20"/>
        <v>1</v>
      </c>
      <c r="BM75" s="64" t="str">
        <f t="shared" si="21"/>
        <v>0962727362</v>
      </c>
      <c r="BN75" s="60" t="str">
        <f t="shared" si="22"/>
        <v>0962727362</v>
      </c>
      <c r="BO75" s="62" t="e">
        <f t="shared" si="23"/>
        <v>#VALUE!</v>
      </c>
      <c r="BP75" s="60" t="str">
        <f t="shared" si="24"/>
        <v>0962727362</v>
      </c>
      <c r="BQ75" s="65" t="str">
        <f t="shared" si="25"/>
        <v>0962727362</v>
      </c>
      <c r="BR75" s="62">
        <f t="shared" si="26"/>
        <v>1</v>
      </c>
      <c r="BS75" s="66">
        <f t="shared" si="27"/>
        <v>1</v>
      </c>
      <c r="BT75" s="62">
        <f>IF(BQ75="បរទេស",1,IF(COUNTIF(BQ:BQ,$BQ75)&gt;1,2,1))</f>
        <v>1</v>
      </c>
      <c r="BU75" s="63">
        <f t="shared" si="28"/>
        <v>1</v>
      </c>
      <c r="BV75" s="63">
        <f t="shared" si="29"/>
        <v>1</v>
      </c>
      <c r="BW75" s="22"/>
    </row>
    <row r="76" spans="1:102" ht="60" customHeight="1" x14ac:dyDescent="0.8">
      <c r="A76" s="55">
        <v>72</v>
      </c>
      <c r="B76" s="55">
        <v>72</v>
      </c>
      <c r="C76" s="55" t="s">
        <v>245</v>
      </c>
      <c r="D76" s="55" t="s">
        <v>426</v>
      </c>
      <c r="E76" s="55" t="s">
        <v>246</v>
      </c>
      <c r="F76" s="56" t="s">
        <v>38</v>
      </c>
      <c r="G76" s="57" t="s">
        <v>247</v>
      </c>
      <c r="H76" s="57" t="s">
        <v>388</v>
      </c>
      <c r="I76" s="57" t="s">
        <v>389</v>
      </c>
      <c r="J76" s="55"/>
      <c r="BE76" s="58"/>
      <c r="BF76" s="59">
        <f t="shared" si="15"/>
        <v>1</v>
      </c>
      <c r="BG76" s="60" t="str">
        <f t="shared" si="16"/>
        <v>040496202</v>
      </c>
      <c r="BH76" s="61" t="str">
        <f t="shared" si="17"/>
        <v>040496202</v>
      </c>
      <c r="BI76" s="62">
        <f t="shared" si="18"/>
        <v>1</v>
      </c>
      <c r="BJ76" s="62">
        <f t="shared" si="19"/>
        <v>1</v>
      </c>
      <c r="BK76" s="62">
        <f>IF(BH76="បរទេស",1,IF(COUNTIF(BH:BH,$BH76)&gt;1,2,1))</f>
        <v>1</v>
      </c>
      <c r="BL76" s="63">
        <f t="shared" si="20"/>
        <v>1</v>
      </c>
      <c r="BM76" s="64" t="str">
        <f t="shared" si="21"/>
        <v>0974097729</v>
      </c>
      <c r="BN76" s="60" t="str">
        <f t="shared" si="22"/>
        <v>0974097729</v>
      </c>
      <c r="BO76" s="62" t="e">
        <f t="shared" si="23"/>
        <v>#VALUE!</v>
      </c>
      <c r="BP76" s="60" t="str">
        <f t="shared" si="24"/>
        <v>0974097729</v>
      </c>
      <c r="BQ76" s="65" t="str">
        <f t="shared" si="25"/>
        <v>0974097729</v>
      </c>
      <c r="BR76" s="62">
        <f t="shared" si="26"/>
        <v>1</v>
      </c>
      <c r="BS76" s="66">
        <f t="shared" si="27"/>
        <v>1</v>
      </c>
      <c r="BT76" s="62">
        <f>IF(BQ76="បរទេស",1,IF(COUNTIF(BQ:BQ,$BQ76)&gt;1,2,1))</f>
        <v>1</v>
      </c>
      <c r="BU76" s="63">
        <f t="shared" si="28"/>
        <v>1</v>
      </c>
      <c r="BV76" s="63">
        <f t="shared" si="29"/>
        <v>1</v>
      </c>
      <c r="BW76" s="22"/>
    </row>
    <row r="77" spans="1:102" ht="60" customHeight="1" x14ac:dyDescent="0.8">
      <c r="A77" s="55">
        <v>73</v>
      </c>
      <c r="B77" s="55">
        <v>73</v>
      </c>
      <c r="C77" s="55" t="s">
        <v>248</v>
      </c>
      <c r="D77" s="55" t="s">
        <v>426</v>
      </c>
      <c r="E77" s="55" t="s">
        <v>249</v>
      </c>
      <c r="F77" s="56" t="s">
        <v>38</v>
      </c>
      <c r="G77" s="57" t="s">
        <v>250</v>
      </c>
      <c r="H77" s="57" t="s">
        <v>390</v>
      </c>
      <c r="I77" s="57" t="s">
        <v>391</v>
      </c>
      <c r="J77" s="55"/>
      <c r="BE77" s="58"/>
      <c r="BF77" s="59">
        <f t="shared" si="15"/>
        <v>1</v>
      </c>
      <c r="BG77" s="60" t="str">
        <f t="shared" si="16"/>
        <v>100590431</v>
      </c>
      <c r="BH77" s="61" t="str">
        <f t="shared" si="17"/>
        <v>100590431</v>
      </c>
      <c r="BI77" s="62">
        <f t="shared" si="18"/>
        <v>1</v>
      </c>
      <c r="BJ77" s="62">
        <f t="shared" si="19"/>
        <v>1</v>
      </c>
      <c r="BK77" s="62">
        <f>IF(BH77="បរទេស",1,IF(COUNTIF(BH:BH,$BH77)&gt;1,2,1))</f>
        <v>1</v>
      </c>
      <c r="BL77" s="63">
        <f t="shared" si="20"/>
        <v>1</v>
      </c>
      <c r="BM77" s="64" t="str">
        <f t="shared" si="21"/>
        <v>0973454425</v>
      </c>
      <c r="BN77" s="60" t="str">
        <f t="shared" si="22"/>
        <v>0973454425</v>
      </c>
      <c r="BO77" s="62" t="e">
        <f t="shared" si="23"/>
        <v>#VALUE!</v>
      </c>
      <c r="BP77" s="60" t="str">
        <f t="shared" si="24"/>
        <v>0973454425</v>
      </c>
      <c r="BQ77" s="65" t="str">
        <f t="shared" si="25"/>
        <v>0973454425</v>
      </c>
      <c r="BR77" s="62">
        <f t="shared" si="26"/>
        <v>1</v>
      </c>
      <c r="BS77" s="66">
        <f t="shared" si="27"/>
        <v>1</v>
      </c>
      <c r="BT77" s="62">
        <f>IF(BQ77="បរទេស",1,IF(COUNTIF(BQ:BQ,$BQ77)&gt;1,2,1))</f>
        <v>1</v>
      </c>
      <c r="BU77" s="63">
        <f t="shared" si="28"/>
        <v>1</v>
      </c>
      <c r="BV77" s="63">
        <f t="shared" si="29"/>
        <v>1</v>
      </c>
      <c r="BW77" s="22"/>
    </row>
    <row r="78" spans="1:102" ht="60" customHeight="1" x14ac:dyDescent="0.8">
      <c r="A78" s="55">
        <v>74</v>
      </c>
      <c r="B78" s="55">
        <v>74</v>
      </c>
      <c r="C78" s="55" t="s">
        <v>251</v>
      </c>
      <c r="D78" s="55" t="s">
        <v>424</v>
      </c>
      <c r="E78" s="55" t="s">
        <v>252</v>
      </c>
      <c r="F78" s="56" t="s">
        <v>86</v>
      </c>
      <c r="G78" s="57" t="s">
        <v>253</v>
      </c>
      <c r="H78" s="75" t="s">
        <v>433</v>
      </c>
      <c r="I78" s="73" t="s">
        <v>439</v>
      </c>
      <c r="J78" s="55"/>
      <c r="BE78" s="58"/>
      <c r="BF78" s="59">
        <f t="shared" si="15"/>
        <v>1</v>
      </c>
      <c r="BG78" s="60" t="str">
        <f t="shared" si="16"/>
        <v>160444878</v>
      </c>
      <c r="BH78" s="61" t="str">
        <f t="shared" si="17"/>
        <v>160444878</v>
      </c>
      <c r="BI78" s="62">
        <f t="shared" si="18"/>
        <v>1</v>
      </c>
      <c r="BJ78" s="62">
        <f t="shared" si="19"/>
        <v>1</v>
      </c>
      <c r="BK78" s="62">
        <f>IF(BH78="បរទេស",1,IF(COUNTIF(BH:BH,$BH78)&gt;1,2,1))</f>
        <v>1</v>
      </c>
      <c r="BL78" s="63">
        <f t="shared" si="20"/>
        <v>1</v>
      </c>
      <c r="BM78" s="64" t="str">
        <f t="shared" si="21"/>
        <v>0967685072</v>
      </c>
      <c r="BN78" s="60" t="str">
        <f t="shared" si="22"/>
        <v>0967685072</v>
      </c>
      <c r="BO78" s="62" t="e">
        <f t="shared" si="23"/>
        <v>#VALUE!</v>
      </c>
      <c r="BP78" s="60" t="str">
        <f t="shared" si="24"/>
        <v>0967685072</v>
      </c>
      <c r="BQ78" s="65" t="str">
        <f t="shared" si="25"/>
        <v>0967685072</v>
      </c>
      <c r="BR78" s="62">
        <f t="shared" si="26"/>
        <v>1</v>
      </c>
      <c r="BS78" s="66">
        <f t="shared" si="27"/>
        <v>1</v>
      </c>
      <c r="BT78" s="62">
        <f>IF(BQ78="បរទេស",1,IF(COUNTIF(BQ:BQ,$BQ78)&gt;1,2,1))</f>
        <v>1</v>
      </c>
      <c r="BU78" s="63">
        <f t="shared" si="28"/>
        <v>1</v>
      </c>
      <c r="BV78" s="63">
        <f t="shared" si="29"/>
        <v>1</v>
      </c>
      <c r="BW78" s="22"/>
    </row>
    <row r="79" spans="1:102" ht="60" customHeight="1" x14ac:dyDescent="0.8">
      <c r="A79" s="55">
        <v>75</v>
      </c>
      <c r="B79" s="55">
        <v>75</v>
      </c>
      <c r="C79" s="55" t="s">
        <v>254</v>
      </c>
      <c r="D79" s="55" t="s">
        <v>426</v>
      </c>
      <c r="E79" s="55" t="s">
        <v>255</v>
      </c>
      <c r="F79" s="56" t="s">
        <v>147</v>
      </c>
      <c r="G79" s="57" t="s">
        <v>256</v>
      </c>
      <c r="H79" s="57" t="s">
        <v>392</v>
      </c>
      <c r="I79" s="57" t="s">
        <v>393</v>
      </c>
      <c r="J79" s="55"/>
      <c r="BE79" s="58"/>
      <c r="BF79" s="59">
        <f t="shared" si="15"/>
        <v>1</v>
      </c>
      <c r="BG79" s="60" t="str">
        <f t="shared" si="16"/>
        <v>160283647</v>
      </c>
      <c r="BH79" s="61" t="str">
        <f t="shared" si="17"/>
        <v>160283647</v>
      </c>
      <c r="BI79" s="62">
        <f t="shared" si="18"/>
        <v>1</v>
      </c>
      <c r="BJ79" s="62">
        <f t="shared" si="19"/>
        <v>1</v>
      </c>
      <c r="BK79" s="62">
        <f>IF(BH79="បរទេស",1,IF(COUNTIF(BH:BH,$BH79)&gt;1,2,1))</f>
        <v>1</v>
      </c>
      <c r="BL79" s="63">
        <f t="shared" si="20"/>
        <v>1</v>
      </c>
      <c r="BM79" s="64" t="str">
        <f t="shared" si="21"/>
        <v>068933627</v>
      </c>
      <c r="BN79" s="60" t="str">
        <f t="shared" si="22"/>
        <v>068933627</v>
      </c>
      <c r="BO79" s="62" t="e">
        <f t="shared" si="23"/>
        <v>#VALUE!</v>
      </c>
      <c r="BP79" s="60" t="str">
        <f t="shared" si="24"/>
        <v>068933627</v>
      </c>
      <c r="BQ79" s="65" t="str">
        <f t="shared" si="25"/>
        <v>068933627</v>
      </c>
      <c r="BR79" s="62">
        <f t="shared" si="26"/>
        <v>1</v>
      </c>
      <c r="BS79" s="66">
        <f t="shared" si="27"/>
        <v>1</v>
      </c>
      <c r="BT79" s="62">
        <f>IF(BQ79="បរទេស",1,IF(COUNTIF(BQ:BQ,$BQ79)&gt;1,2,1))</f>
        <v>1</v>
      </c>
      <c r="BU79" s="63">
        <f t="shared" si="28"/>
        <v>1</v>
      </c>
      <c r="BV79" s="63">
        <f t="shared" si="29"/>
        <v>1</v>
      </c>
      <c r="BW79" s="22"/>
    </row>
    <row r="80" spans="1:102" ht="33.9" customHeight="1" x14ac:dyDescent="0.8">
      <c r="A80" s="76"/>
      <c r="B80" s="77"/>
      <c r="C80" s="78" t="s">
        <v>449</v>
      </c>
      <c r="D80" s="79"/>
      <c r="E80" s="79"/>
      <c r="F80" s="79"/>
      <c r="G80" s="80"/>
      <c r="H80" s="80"/>
      <c r="I80" s="80"/>
      <c r="J80" s="77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</row>
    <row r="81" spans="1:75" s="82" customFormat="1" ht="56.1" customHeight="1" x14ac:dyDescent="0.8">
      <c r="A81" s="81"/>
      <c r="B81" s="81"/>
      <c r="C81" s="81" t="s">
        <v>450</v>
      </c>
      <c r="D81" s="81" t="s">
        <v>450</v>
      </c>
      <c r="E81" s="81" t="s">
        <v>450</v>
      </c>
      <c r="F81" s="81" t="s">
        <v>450</v>
      </c>
      <c r="G81" s="81" t="s">
        <v>450</v>
      </c>
      <c r="H81" s="81" t="s">
        <v>450</v>
      </c>
      <c r="I81" s="81" t="s">
        <v>450</v>
      </c>
      <c r="J81" s="81" t="s">
        <v>450</v>
      </c>
    </row>
    <row r="82" spans="1:75" x14ac:dyDescent="0.8">
      <c r="BH82" s="22"/>
      <c r="BQ82" s="22"/>
      <c r="BW82" s="22"/>
    </row>
    <row r="83" spans="1:75" ht="67.05" customHeight="1" x14ac:dyDescent="0.8">
      <c r="A83" s="84" t="s">
        <v>448</v>
      </c>
      <c r="B83" s="84"/>
      <c r="C83" s="84"/>
      <c r="D83" s="84"/>
      <c r="E83" s="84"/>
      <c r="F83" s="84"/>
      <c r="G83" s="84"/>
      <c r="BH83" s="22"/>
      <c r="BQ83" s="22"/>
      <c r="BW83" s="22"/>
    </row>
    <row r="84" spans="1:75" x14ac:dyDescent="0.8">
      <c r="BH84" s="22"/>
      <c r="BQ84" s="22"/>
      <c r="BW84" s="22"/>
    </row>
    <row r="85" spans="1:75" x14ac:dyDescent="0.8">
      <c r="BH85" s="22"/>
      <c r="BQ85" s="22"/>
      <c r="BW85" s="22"/>
    </row>
    <row r="86" spans="1:75" x14ac:dyDescent="0.8">
      <c r="BH86" s="22"/>
      <c r="BQ86" s="22"/>
      <c r="BW86" s="22"/>
    </row>
    <row r="87" spans="1:75" x14ac:dyDescent="0.8">
      <c r="BH87" s="22"/>
      <c r="BQ87" s="22"/>
      <c r="BW87" s="22"/>
    </row>
    <row r="88" spans="1:75" x14ac:dyDescent="0.8">
      <c r="BH88" s="22"/>
      <c r="BQ88" s="22"/>
      <c r="BW88" s="22"/>
    </row>
    <row r="89" spans="1:75" x14ac:dyDescent="0.8">
      <c r="BH89" s="22"/>
      <c r="BQ89" s="22"/>
      <c r="BW89" s="22"/>
    </row>
    <row r="90" spans="1:75" x14ac:dyDescent="0.8">
      <c r="BH90" s="22"/>
      <c r="BQ90" s="22"/>
      <c r="BW90" s="22"/>
    </row>
    <row r="91" spans="1:75" x14ac:dyDescent="0.8">
      <c r="BH91" s="22"/>
      <c r="BQ91" s="22"/>
      <c r="BW91" s="22"/>
    </row>
    <row r="92" spans="1:75" x14ac:dyDescent="0.8">
      <c r="BH92" s="22"/>
      <c r="BQ92" s="22"/>
      <c r="BW92" s="22"/>
    </row>
    <row r="93" spans="1:75" x14ac:dyDescent="0.8">
      <c r="BH93" s="22"/>
      <c r="BQ93" s="22"/>
      <c r="BW93" s="22"/>
    </row>
    <row r="94" spans="1:75" x14ac:dyDescent="0.8">
      <c r="BH94" s="22"/>
      <c r="BQ94" s="22"/>
      <c r="BW94" s="22"/>
    </row>
    <row r="95" spans="1:75" x14ac:dyDescent="0.8">
      <c r="BH95" s="22"/>
      <c r="BQ95" s="22"/>
      <c r="BW95" s="22"/>
    </row>
    <row r="96" spans="1:75" x14ac:dyDescent="0.8">
      <c r="BH96" s="22"/>
      <c r="BQ96" s="22"/>
      <c r="BW96" s="22"/>
    </row>
    <row r="97" spans="60:75" x14ac:dyDescent="0.8">
      <c r="BH97" s="22"/>
      <c r="BQ97" s="22"/>
      <c r="BW97" s="22"/>
    </row>
    <row r="98" spans="60:75" x14ac:dyDescent="0.8">
      <c r="BH98" s="22"/>
      <c r="BQ98" s="22"/>
      <c r="BW98" s="22"/>
    </row>
    <row r="99" spans="60:75" x14ac:dyDescent="0.8">
      <c r="BH99" s="22"/>
      <c r="BQ99" s="22"/>
      <c r="BW99" s="22"/>
    </row>
    <row r="100" spans="60:75" x14ac:dyDescent="0.8">
      <c r="BH100" s="22"/>
      <c r="BQ100" s="22"/>
      <c r="BW100" s="22"/>
    </row>
    <row r="101" spans="60:75" x14ac:dyDescent="0.8">
      <c r="BH101" s="22"/>
      <c r="BQ101" s="22"/>
      <c r="BW101" s="22"/>
    </row>
    <row r="102" spans="60:75" x14ac:dyDescent="0.8">
      <c r="BH102" s="22"/>
      <c r="BQ102" s="22"/>
      <c r="BW102" s="22"/>
    </row>
    <row r="103" spans="60:75" x14ac:dyDescent="0.8">
      <c r="BH103" s="22"/>
      <c r="BQ103" s="22"/>
      <c r="BW103" s="22"/>
    </row>
    <row r="104" spans="60:75" x14ac:dyDescent="0.8">
      <c r="BH104" s="22"/>
      <c r="BQ104" s="22"/>
      <c r="BW104" s="22"/>
    </row>
    <row r="105" spans="60:75" x14ac:dyDescent="0.8">
      <c r="BH105" s="22"/>
      <c r="BQ105" s="22"/>
      <c r="BW105" s="22"/>
    </row>
    <row r="106" spans="60:75" x14ac:dyDescent="0.8">
      <c r="BH106" s="22"/>
      <c r="BQ106" s="22"/>
      <c r="BW106" s="22"/>
    </row>
    <row r="107" spans="60:75" x14ac:dyDescent="0.8">
      <c r="BH107" s="22"/>
      <c r="BQ107" s="22"/>
      <c r="BW107" s="22"/>
    </row>
    <row r="108" spans="60:75" x14ac:dyDescent="0.8">
      <c r="BH108" s="22"/>
      <c r="BQ108" s="22"/>
      <c r="BW108" s="22"/>
    </row>
    <row r="109" spans="60:75" x14ac:dyDescent="0.8">
      <c r="BH109" s="22"/>
      <c r="BQ109" s="22"/>
      <c r="BW109" s="22"/>
    </row>
    <row r="110" spans="60:75" x14ac:dyDescent="0.8">
      <c r="BH110" s="22"/>
      <c r="BQ110" s="22"/>
      <c r="BW110" s="22"/>
    </row>
    <row r="111" spans="60:75" x14ac:dyDescent="0.8">
      <c r="BH111" s="22"/>
      <c r="BQ111" s="22"/>
      <c r="BW111" s="22"/>
    </row>
    <row r="112" spans="60:75" x14ac:dyDescent="0.8">
      <c r="BH112" s="22"/>
      <c r="BQ112" s="22"/>
      <c r="BW112" s="22"/>
    </row>
    <row r="113" spans="60:75" x14ac:dyDescent="0.8">
      <c r="BH113" s="22"/>
      <c r="BQ113" s="22"/>
      <c r="BW113" s="22"/>
    </row>
    <row r="114" spans="60:75" x14ac:dyDescent="0.8">
      <c r="BH114" s="22"/>
      <c r="BQ114" s="22"/>
      <c r="BW114" s="22"/>
    </row>
    <row r="115" spans="60:75" x14ac:dyDescent="0.8">
      <c r="BH115" s="22"/>
      <c r="BQ115" s="22"/>
      <c r="BW115" s="22"/>
    </row>
    <row r="116" spans="60:75" x14ac:dyDescent="0.8">
      <c r="BH116" s="22"/>
      <c r="BQ116" s="22"/>
      <c r="BW116" s="22"/>
    </row>
    <row r="117" spans="60:75" x14ac:dyDescent="0.8">
      <c r="BH117" s="22"/>
      <c r="BQ117" s="22"/>
      <c r="BW117" s="22"/>
    </row>
    <row r="118" spans="60:75" x14ac:dyDescent="0.8">
      <c r="BH118" s="22"/>
      <c r="BQ118" s="22"/>
      <c r="BW118" s="22"/>
    </row>
    <row r="119" spans="60:75" x14ac:dyDescent="0.8">
      <c r="BH119" s="22"/>
      <c r="BQ119" s="22"/>
      <c r="BW119" s="22"/>
    </row>
    <row r="120" spans="60:75" x14ac:dyDescent="0.8">
      <c r="BH120" s="22"/>
      <c r="BQ120" s="22"/>
      <c r="BW120" s="22"/>
    </row>
    <row r="121" spans="60:75" x14ac:dyDescent="0.8">
      <c r="BH121" s="22"/>
      <c r="BQ121" s="22"/>
      <c r="BW121" s="22"/>
    </row>
    <row r="122" spans="60:75" x14ac:dyDescent="0.8">
      <c r="BH122" s="22"/>
      <c r="BQ122" s="22"/>
      <c r="BW122" s="22"/>
    </row>
    <row r="123" spans="60:75" x14ac:dyDescent="0.8">
      <c r="BH123" s="22"/>
      <c r="BQ123" s="22"/>
      <c r="BW123" s="22"/>
    </row>
    <row r="124" spans="60:75" x14ac:dyDescent="0.8">
      <c r="BH124" s="22"/>
      <c r="BQ124" s="22"/>
      <c r="BW124" s="22"/>
    </row>
    <row r="125" spans="60:75" x14ac:dyDescent="0.8">
      <c r="BH125" s="22"/>
      <c r="BQ125" s="22"/>
      <c r="BW125" s="22"/>
    </row>
    <row r="126" spans="60:75" x14ac:dyDescent="0.8">
      <c r="BH126" s="22"/>
      <c r="BQ126" s="22"/>
      <c r="BW126" s="22"/>
    </row>
    <row r="127" spans="60:75" x14ac:dyDescent="0.8">
      <c r="BH127" s="22"/>
      <c r="BQ127" s="22"/>
      <c r="BW127" s="22"/>
    </row>
    <row r="128" spans="60:75" x14ac:dyDescent="0.8">
      <c r="BH128" s="22"/>
      <c r="BQ128" s="22"/>
      <c r="BW128" s="22"/>
    </row>
    <row r="129" spans="60:75" x14ac:dyDescent="0.8">
      <c r="BH129" s="22"/>
      <c r="BQ129" s="22"/>
      <c r="BW129" s="22"/>
    </row>
    <row r="130" spans="60:75" x14ac:dyDescent="0.8">
      <c r="BH130" s="22"/>
      <c r="BQ130" s="22"/>
      <c r="BW130" s="22"/>
    </row>
    <row r="131" spans="60:75" x14ac:dyDescent="0.8">
      <c r="BH131" s="22"/>
      <c r="BQ131" s="22"/>
      <c r="BW131" s="22"/>
    </row>
    <row r="132" spans="60:75" x14ac:dyDescent="0.8">
      <c r="BH132" s="22"/>
      <c r="BQ132" s="22"/>
      <c r="BW132" s="22"/>
    </row>
    <row r="133" spans="60:75" x14ac:dyDescent="0.8">
      <c r="BH133" s="22"/>
      <c r="BQ133" s="22"/>
      <c r="BW133" s="22"/>
    </row>
    <row r="134" spans="60:75" x14ac:dyDescent="0.8">
      <c r="BH134" s="22"/>
      <c r="BQ134" s="22"/>
      <c r="BW134" s="22"/>
    </row>
    <row r="135" spans="60:75" x14ac:dyDescent="0.8">
      <c r="BH135" s="22"/>
      <c r="BQ135" s="22"/>
      <c r="BW135" s="22"/>
    </row>
    <row r="136" spans="60:75" x14ac:dyDescent="0.8">
      <c r="BH136" s="22"/>
      <c r="BQ136" s="22"/>
      <c r="BW136" s="22"/>
    </row>
    <row r="137" spans="60:75" x14ac:dyDescent="0.8">
      <c r="BH137" s="22"/>
      <c r="BQ137" s="22"/>
      <c r="BW137" s="22"/>
    </row>
    <row r="138" spans="60:75" x14ac:dyDescent="0.8">
      <c r="BH138" s="22"/>
      <c r="BQ138" s="22"/>
      <c r="BW138" s="22"/>
    </row>
    <row r="139" spans="60:75" x14ac:dyDescent="0.8">
      <c r="BH139" s="22"/>
      <c r="BQ139" s="22"/>
      <c r="BW139" s="22"/>
    </row>
    <row r="140" spans="60:75" x14ac:dyDescent="0.8">
      <c r="BH140" s="22"/>
      <c r="BQ140" s="22"/>
      <c r="BW140" s="22"/>
    </row>
    <row r="141" spans="60:75" x14ac:dyDescent="0.8">
      <c r="BH141" s="22"/>
      <c r="BQ141" s="22"/>
      <c r="BW141" s="22"/>
    </row>
    <row r="142" spans="60:75" x14ac:dyDescent="0.8">
      <c r="BH142" s="22"/>
      <c r="BQ142" s="22"/>
      <c r="BW142" s="22"/>
    </row>
    <row r="143" spans="60:75" x14ac:dyDescent="0.8">
      <c r="BH143" s="22"/>
      <c r="BQ143" s="22"/>
      <c r="BW143" s="22"/>
    </row>
    <row r="144" spans="60:75" x14ac:dyDescent="0.8">
      <c r="BH144" s="22"/>
      <c r="BQ144" s="22"/>
      <c r="BW144" s="22"/>
    </row>
    <row r="145" spans="60:75" x14ac:dyDescent="0.8">
      <c r="BH145" s="22"/>
      <c r="BQ145" s="22"/>
      <c r="BW145" s="22"/>
    </row>
    <row r="146" spans="60:75" x14ac:dyDescent="0.8">
      <c r="BH146" s="22"/>
      <c r="BQ146" s="22"/>
      <c r="BW146" s="22"/>
    </row>
    <row r="147" spans="60:75" x14ac:dyDescent="0.8">
      <c r="BH147" s="22"/>
      <c r="BQ147" s="22"/>
      <c r="BW147" s="22"/>
    </row>
    <row r="148" spans="60:75" x14ac:dyDescent="0.8">
      <c r="BH148" s="22"/>
      <c r="BQ148" s="22"/>
      <c r="BW148" s="22"/>
    </row>
    <row r="149" spans="60:75" x14ac:dyDescent="0.8">
      <c r="BH149" s="22"/>
      <c r="BQ149" s="22"/>
      <c r="BW149" s="22"/>
    </row>
    <row r="150" spans="60:75" x14ac:dyDescent="0.8">
      <c r="BH150" s="22"/>
      <c r="BQ150" s="22"/>
      <c r="BW150" s="22"/>
    </row>
    <row r="151" spans="60:75" x14ac:dyDescent="0.8">
      <c r="BH151" s="22"/>
      <c r="BQ151" s="22"/>
      <c r="BW151" s="22"/>
    </row>
    <row r="152" spans="60:75" x14ac:dyDescent="0.8">
      <c r="BH152" s="22"/>
      <c r="BQ152" s="22"/>
      <c r="BW152" s="22"/>
    </row>
    <row r="153" spans="60:75" x14ac:dyDescent="0.8">
      <c r="BH153" s="22"/>
      <c r="BQ153" s="22"/>
      <c r="BW153" s="22"/>
    </row>
    <row r="154" spans="60:75" x14ac:dyDescent="0.8">
      <c r="BH154" s="22"/>
      <c r="BQ154" s="22"/>
      <c r="BW154" s="22"/>
    </row>
    <row r="155" spans="60:75" x14ac:dyDescent="0.8">
      <c r="BH155" s="22"/>
      <c r="BQ155" s="22"/>
      <c r="BW155" s="22"/>
    </row>
    <row r="156" spans="60:75" x14ac:dyDescent="0.8">
      <c r="BH156" s="22"/>
      <c r="BQ156" s="22"/>
      <c r="BW156" s="22"/>
    </row>
    <row r="157" spans="60:75" x14ac:dyDescent="0.8">
      <c r="BH157" s="22"/>
      <c r="BQ157" s="22"/>
      <c r="BW157" s="22"/>
    </row>
    <row r="158" spans="60:75" x14ac:dyDescent="0.8">
      <c r="BH158" s="22"/>
      <c r="BQ158" s="22"/>
      <c r="BW158" s="22"/>
    </row>
    <row r="159" spans="60:75" x14ac:dyDescent="0.8">
      <c r="BH159" s="22"/>
      <c r="BQ159" s="22"/>
      <c r="BW159" s="22"/>
    </row>
    <row r="160" spans="60:75" x14ac:dyDescent="0.8">
      <c r="BH160" s="22"/>
      <c r="BQ160" s="22"/>
      <c r="BW160" s="22"/>
    </row>
    <row r="161" spans="60:75" x14ac:dyDescent="0.8">
      <c r="BH161" s="22"/>
      <c r="BQ161" s="22"/>
      <c r="BW161" s="22"/>
    </row>
    <row r="162" spans="60:75" x14ac:dyDescent="0.8">
      <c r="BH162" s="22"/>
      <c r="BQ162" s="22"/>
      <c r="BW162" s="22"/>
    </row>
    <row r="163" spans="60:75" x14ac:dyDescent="0.8">
      <c r="BH163" s="22"/>
      <c r="BQ163" s="22"/>
      <c r="BW163" s="22"/>
    </row>
    <row r="164" spans="60:75" x14ac:dyDescent="0.8">
      <c r="BH164" s="22"/>
      <c r="BQ164" s="22"/>
      <c r="BW164" s="22"/>
    </row>
    <row r="165" spans="60:75" x14ac:dyDescent="0.8">
      <c r="BH165" s="22"/>
      <c r="BQ165" s="22"/>
      <c r="BW165" s="22"/>
    </row>
    <row r="166" spans="60:75" x14ac:dyDescent="0.8">
      <c r="BH166" s="22"/>
      <c r="BQ166" s="22"/>
      <c r="BW166" s="22"/>
    </row>
    <row r="167" spans="60:75" x14ac:dyDescent="0.8">
      <c r="BH167" s="22"/>
      <c r="BQ167" s="22"/>
      <c r="BW167" s="22"/>
    </row>
    <row r="168" spans="60:75" x14ac:dyDescent="0.8">
      <c r="BH168" s="22"/>
      <c r="BQ168" s="22"/>
      <c r="BW168" s="22"/>
    </row>
    <row r="169" spans="60:75" x14ac:dyDescent="0.8">
      <c r="BH169" s="22"/>
      <c r="BQ169" s="22"/>
      <c r="BW169" s="22"/>
    </row>
    <row r="170" spans="60:75" x14ac:dyDescent="0.8">
      <c r="BH170" s="22"/>
      <c r="BQ170" s="22"/>
      <c r="BW170" s="22"/>
    </row>
    <row r="171" spans="60:75" x14ac:dyDescent="0.8">
      <c r="BH171" s="22"/>
      <c r="BQ171" s="22"/>
      <c r="BW171" s="22"/>
    </row>
    <row r="172" spans="60:75" x14ac:dyDescent="0.8">
      <c r="BH172" s="22"/>
      <c r="BQ172" s="22"/>
      <c r="BW172" s="22"/>
    </row>
    <row r="173" spans="60:75" x14ac:dyDescent="0.8">
      <c r="BH173" s="22"/>
      <c r="BQ173" s="22"/>
      <c r="BW173" s="22"/>
    </row>
    <row r="174" spans="60:75" x14ac:dyDescent="0.8">
      <c r="BH174" s="22"/>
      <c r="BQ174" s="22"/>
      <c r="BW174" s="22"/>
    </row>
    <row r="175" spans="60:75" x14ac:dyDescent="0.8">
      <c r="BH175" s="22"/>
      <c r="BQ175" s="22"/>
      <c r="BW175" s="22"/>
    </row>
    <row r="176" spans="60:75" x14ac:dyDescent="0.8">
      <c r="BH176" s="22"/>
      <c r="BQ176" s="22"/>
      <c r="BW176" s="22"/>
    </row>
    <row r="177" spans="60:75" x14ac:dyDescent="0.8">
      <c r="BH177" s="22"/>
      <c r="BQ177" s="22"/>
      <c r="BW177" s="22"/>
    </row>
    <row r="178" spans="60:75" x14ac:dyDescent="0.8">
      <c r="BH178" s="22"/>
      <c r="BQ178" s="22"/>
      <c r="BW178" s="22"/>
    </row>
    <row r="179" spans="60:75" x14ac:dyDescent="0.8">
      <c r="BH179" s="22"/>
      <c r="BQ179" s="22"/>
      <c r="BW179" s="22"/>
    </row>
    <row r="180" spans="60:75" x14ac:dyDescent="0.8">
      <c r="BH180" s="22"/>
      <c r="BQ180" s="22"/>
      <c r="BW180" s="22"/>
    </row>
    <row r="181" spans="60:75" x14ac:dyDescent="0.8">
      <c r="BH181" s="22"/>
      <c r="BQ181" s="22"/>
      <c r="BW181" s="22"/>
    </row>
    <row r="182" spans="60:75" x14ac:dyDescent="0.8">
      <c r="BH182" s="22"/>
      <c r="BQ182" s="22"/>
      <c r="BW182" s="22"/>
    </row>
    <row r="183" spans="60:75" x14ac:dyDescent="0.8">
      <c r="BH183" s="22"/>
      <c r="BQ183" s="22"/>
      <c r="BW183" s="22"/>
    </row>
    <row r="184" spans="60:75" x14ac:dyDescent="0.8">
      <c r="BH184" s="22"/>
      <c r="BQ184" s="22"/>
      <c r="BW184" s="22"/>
    </row>
    <row r="185" spans="60:75" x14ac:dyDescent="0.8">
      <c r="BH185" s="22"/>
      <c r="BQ185" s="22"/>
      <c r="BW185" s="22"/>
    </row>
    <row r="186" spans="60:75" x14ac:dyDescent="0.8">
      <c r="BH186" s="22"/>
      <c r="BQ186" s="22"/>
      <c r="BW186" s="22"/>
    </row>
    <row r="187" spans="60:75" x14ac:dyDescent="0.8">
      <c r="BH187" s="22"/>
      <c r="BQ187" s="22"/>
      <c r="BW187" s="22"/>
    </row>
    <row r="188" spans="60:75" x14ac:dyDescent="0.8">
      <c r="BH188" s="22"/>
      <c r="BQ188" s="22"/>
      <c r="BW188" s="22"/>
    </row>
    <row r="189" spans="60:75" x14ac:dyDescent="0.8">
      <c r="BH189" s="22"/>
      <c r="BQ189" s="22"/>
      <c r="BW189" s="22"/>
    </row>
    <row r="190" spans="60:75" x14ac:dyDescent="0.8">
      <c r="BH190" s="22"/>
      <c r="BQ190" s="22"/>
      <c r="BW190" s="22"/>
    </row>
    <row r="191" spans="60:75" x14ac:dyDescent="0.8">
      <c r="BH191" s="22"/>
      <c r="BQ191" s="22"/>
      <c r="BW191" s="22"/>
    </row>
    <row r="192" spans="60:75" x14ac:dyDescent="0.8">
      <c r="BH192" s="22"/>
      <c r="BQ192" s="22"/>
      <c r="BW192" s="22"/>
    </row>
    <row r="193" spans="60:75" x14ac:dyDescent="0.8">
      <c r="BH193" s="22"/>
      <c r="BQ193" s="22"/>
      <c r="BW193" s="22"/>
    </row>
    <row r="194" spans="60:75" x14ac:dyDescent="0.8">
      <c r="BH194" s="22"/>
      <c r="BQ194" s="22"/>
      <c r="BW194" s="22"/>
    </row>
    <row r="195" spans="60:75" x14ac:dyDescent="0.8">
      <c r="BH195" s="22"/>
      <c r="BQ195" s="22"/>
      <c r="BW195" s="22"/>
    </row>
    <row r="196" spans="60:75" x14ac:dyDescent="0.8">
      <c r="BH196" s="22"/>
      <c r="BQ196" s="22"/>
      <c r="BW196" s="22"/>
    </row>
    <row r="197" spans="60:75" x14ac:dyDescent="0.8">
      <c r="BH197" s="22"/>
      <c r="BQ197" s="22"/>
      <c r="BW197" s="22"/>
    </row>
    <row r="198" spans="60:75" x14ac:dyDescent="0.8">
      <c r="BH198" s="22"/>
      <c r="BQ198" s="22"/>
      <c r="BW198" s="22"/>
    </row>
    <row r="199" spans="60:75" x14ac:dyDescent="0.8">
      <c r="BH199" s="22"/>
      <c r="BQ199" s="22"/>
      <c r="BW199" s="22"/>
    </row>
    <row r="200" spans="60:75" x14ac:dyDescent="0.8">
      <c r="BH200" s="22"/>
      <c r="BQ200" s="22"/>
      <c r="BW200" s="22"/>
    </row>
    <row r="201" spans="60:75" x14ac:dyDescent="0.8">
      <c r="BH201" s="22"/>
      <c r="BQ201" s="22"/>
      <c r="BW201" s="22"/>
    </row>
    <row r="202" spans="60:75" x14ac:dyDescent="0.8">
      <c r="BH202" s="22"/>
      <c r="BQ202" s="22"/>
      <c r="BW202" s="22"/>
    </row>
    <row r="203" spans="60:75" x14ac:dyDescent="0.8">
      <c r="BH203" s="22"/>
      <c r="BQ203" s="22"/>
      <c r="BW203" s="22"/>
    </row>
    <row r="204" spans="60:75" x14ac:dyDescent="0.8">
      <c r="BH204" s="22"/>
      <c r="BQ204" s="22"/>
      <c r="BW204" s="22"/>
    </row>
    <row r="205" spans="60:75" x14ac:dyDescent="0.8">
      <c r="BH205" s="22"/>
      <c r="BQ205" s="22"/>
      <c r="BW205" s="22"/>
    </row>
    <row r="206" spans="60:75" x14ac:dyDescent="0.8">
      <c r="BH206" s="22"/>
      <c r="BQ206" s="22"/>
      <c r="BW206" s="22"/>
    </row>
    <row r="207" spans="60:75" x14ac:dyDescent="0.8">
      <c r="BH207" s="22"/>
      <c r="BQ207" s="22"/>
      <c r="BW207" s="22"/>
    </row>
    <row r="208" spans="60:75" x14ac:dyDescent="0.8">
      <c r="BH208" s="22"/>
      <c r="BQ208" s="22"/>
      <c r="BW208" s="22"/>
    </row>
    <row r="209" spans="60:75" x14ac:dyDescent="0.8">
      <c r="BH209" s="22"/>
      <c r="BQ209" s="22"/>
      <c r="BW209" s="22"/>
    </row>
    <row r="210" spans="60:75" x14ac:dyDescent="0.8">
      <c r="BH210" s="22"/>
      <c r="BQ210" s="22"/>
      <c r="BW210" s="22"/>
    </row>
    <row r="211" spans="60:75" x14ac:dyDescent="0.8">
      <c r="BH211" s="22"/>
      <c r="BQ211" s="22"/>
      <c r="BW211" s="22"/>
    </row>
    <row r="212" spans="60:75" x14ac:dyDescent="0.8">
      <c r="BH212" s="22"/>
      <c r="BQ212" s="22"/>
      <c r="BW212" s="22"/>
    </row>
    <row r="213" spans="60:75" x14ac:dyDescent="0.8">
      <c r="BH213" s="22"/>
      <c r="BQ213" s="22"/>
      <c r="BW213" s="22"/>
    </row>
    <row r="214" spans="60:75" x14ac:dyDescent="0.8">
      <c r="BH214" s="22"/>
      <c r="BQ214" s="22"/>
      <c r="BW214" s="22"/>
    </row>
    <row r="215" spans="60:75" x14ac:dyDescent="0.8">
      <c r="BH215" s="22"/>
      <c r="BQ215" s="22"/>
      <c r="BW215" s="22"/>
    </row>
    <row r="216" spans="60:75" x14ac:dyDescent="0.8">
      <c r="BH216" s="22"/>
      <c r="BQ216" s="22"/>
      <c r="BW216" s="22"/>
    </row>
    <row r="217" spans="60:75" x14ac:dyDescent="0.8">
      <c r="BH217" s="22"/>
      <c r="BQ217" s="22"/>
      <c r="BW217" s="22"/>
    </row>
    <row r="218" spans="60:75" x14ac:dyDescent="0.8">
      <c r="BH218" s="22"/>
      <c r="BQ218" s="22"/>
      <c r="BW218" s="22"/>
    </row>
    <row r="219" spans="60:75" x14ac:dyDescent="0.8">
      <c r="BH219" s="22"/>
      <c r="BQ219" s="22"/>
      <c r="BW219" s="22"/>
    </row>
    <row r="220" spans="60:75" x14ac:dyDescent="0.8">
      <c r="BH220" s="22"/>
      <c r="BQ220" s="22"/>
      <c r="BW220" s="22"/>
    </row>
    <row r="221" spans="60:75" x14ac:dyDescent="0.8">
      <c r="BH221" s="22"/>
      <c r="BQ221" s="22"/>
      <c r="BW221" s="22"/>
    </row>
    <row r="222" spans="60:75" x14ac:dyDescent="0.8">
      <c r="BH222" s="22"/>
      <c r="BQ222" s="22"/>
      <c r="BW222" s="22"/>
    </row>
  </sheetData>
  <sheetProtection algorithmName="SHA-512" hashValue="lkv7F7IIbJmh8vOK/CmJa2YOZT296CpXjUh8bigIIZmme0iOm8OPNUFiIAdqEGGuAprEq4xVuUgtlKkD2q9c6w==" saltValue="oa7sn/dzVJJDaAlzwtmpSA==" spinCount="100000" sheet="1" formatCells="0" formatColumns="0" formatRows="0" insertColumns="0" insertRows="0" insertHyperlinks="0" deleteColumns="0" deleteRows="0" sort="0" autoFilter="0" pivotTables="0"/>
  <mergeCells count="5">
    <mergeCell ref="BE1:BV1"/>
    <mergeCell ref="CM5:CX5"/>
    <mergeCell ref="A2:J2"/>
    <mergeCell ref="A1:J1"/>
    <mergeCell ref="A83:G8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2023-04-17T02:43:50Z</cp:lastPrinted>
  <dcterms:created xsi:type="dcterms:W3CDTF">2023-04-11T06:01:09Z</dcterms:created>
  <dcterms:modified xsi:type="dcterms:W3CDTF">2023-04-17T02:44:39Z</dcterms:modified>
</cp:coreProperties>
</file>