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2 May 2020\"/>
    </mc:Choice>
  </mc:AlternateContent>
  <bookViews>
    <workbookView xWindow="0" yWindow="0" windowWidth="20496" windowHeight="7620" activeTab="2"/>
  </bookViews>
  <sheets>
    <sheet name="Worksheet" sheetId="1" r:id="rId1"/>
    <sheet name="ផ្ទៀងផ្ទា់ត់" sheetId="2" r:id="rId2"/>
    <sheet name="upload" sheetId="4" r:id="rId3"/>
  </sheets>
  <definedNames>
    <definedName name="_xlnm._FilterDatabase" localSheetId="2" hidden="1">upload!$A$3:$J$3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K4" i="2" l="1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R7" i="2"/>
  <c r="S7" i="2" s="1"/>
  <c r="T7" i="2" s="1"/>
  <c r="U7" i="2" s="1"/>
  <c r="V7" i="2" s="1"/>
  <c r="K8" i="2"/>
  <c r="L8" i="2"/>
  <c r="M8" i="2" s="1"/>
  <c r="R8" i="2"/>
  <c r="S8" i="2" s="1"/>
  <c r="T8" i="2" s="1"/>
  <c r="U8" i="2" s="1"/>
  <c r="V8" i="2" s="1"/>
  <c r="K9" i="2"/>
  <c r="L9" i="2"/>
  <c r="M9" i="2"/>
  <c r="N9" i="2" s="1"/>
  <c r="R9" i="2"/>
  <c r="S9" i="2" s="1"/>
  <c r="T9" i="2" s="1"/>
  <c r="U9" i="2" s="1"/>
  <c r="V9" i="2" s="1"/>
  <c r="K10" i="2"/>
  <c r="L10" i="2"/>
  <c r="M10" i="2" s="1"/>
  <c r="R10" i="2"/>
  <c r="S10" i="2" s="1"/>
  <c r="T10" i="2" s="1"/>
  <c r="U10" i="2" s="1"/>
  <c r="V10" i="2" s="1"/>
  <c r="K11" i="2"/>
  <c r="L11" i="2"/>
  <c r="M11" i="2" s="1"/>
  <c r="R11" i="2"/>
  <c r="S11" i="2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AX2" i="2"/>
  <c r="AS2" i="2"/>
  <c r="AR2" i="2"/>
  <c r="R3" i="2"/>
  <c r="S3" i="2" s="1"/>
  <c r="T3" i="2" s="1"/>
  <c r="U3" i="2" s="1"/>
  <c r="V3" i="2" s="1"/>
  <c r="L3" i="2"/>
  <c r="M3" i="2" s="1"/>
  <c r="K3" i="2"/>
  <c r="AW2" i="2" s="1"/>
  <c r="N11" i="2" l="1"/>
  <c r="O11" i="2"/>
  <c r="O9" i="2"/>
  <c r="O12" i="2"/>
  <c r="N12" i="2"/>
  <c r="P12" i="2"/>
  <c r="X11" i="2"/>
  <c r="W11" i="2"/>
  <c r="Y11" i="2"/>
  <c r="W10" i="2"/>
  <c r="Z10" i="2" s="1"/>
  <c r="Y10" i="2"/>
  <c r="X10" i="2"/>
  <c r="O8" i="2"/>
  <c r="N8" i="2"/>
  <c r="P8" i="2"/>
  <c r="X7" i="2"/>
  <c r="W7" i="2"/>
  <c r="Z7" i="2" s="1"/>
  <c r="Y7" i="2"/>
  <c r="O6" i="2"/>
  <c r="N6" i="2"/>
  <c r="P6" i="2"/>
  <c r="X5" i="2"/>
  <c r="W5" i="2"/>
  <c r="Z5" i="2" s="1"/>
  <c r="Y5" i="2"/>
  <c r="O4" i="2"/>
  <c r="N4" i="2"/>
  <c r="P4" i="2"/>
  <c r="W12" i="2"/>
  <c r="Y12" i="2"/>
  <c r="X12" i="2"/>
  <c r="O10" i="2"/>
  <c r="N10" i="2"/>
  <c r="P10" i="2"/>
  <c r="X9" i="2"/>
  <c r="W9" i="2"/>
  <c r="Z9" i="2" s="1"/>
  <c r="Y9" i="2"/>
  <c r="W8" i="2"/>
  <c r="Z8" i="2" s="1"/>
  <c r="Y8" i="2"/>
  <c r="X8" i="2"/>
  <c r="N7" i="2"/>
  <c r="Q7" i="2" s="1"/>
  <c r="P7" i="2"/>
  <c r="O7" i="2"/>
  <c r="W6" i="2"/>
  <c r="Y6" i="2"/>
  <c r="Z6" i="2" s="1"/>
  <c r="X6" i="2"/>
  <c r="N5" i="2"/>
  <c r="P5" i="2"/>
  <c r="Q5" i="2" s="1"/>
  <c r="O5" i="2"/>
  <c r="W4" i="2"/>
  <c r="Y4" i="2"/>
  <c r="Z4" i="2" s="1"/>
  <c r="X4" i="2"/>
  <c r="P11" i="2"/>
  <c r="P9" i="2"/>
  <c r="Q9" i="2" s="1"/>
  <c r="O3" i="2"/>
  <c r="P3" i="2"/>
  <c r="Y3" i="2"/>
  <c r="W3" i="2"/>
  <c r="Z3" i="2"/>
  <c r="X3" i="2"/>
  <c r="N3" i="2"/>
  <c r="AA9" i="2" l="1"/>
  <c r="AA5" i="2"/>
  <c r="Z12" i="2"/>
  <c r="Z11" i="2"/>
  <c r="Q11" i="2"/>
  <c r="Q10" i="2"/>
  <c r="AA10" i="2" s="1"/>
  <c r="Q4" i="2"/>
  <c r="Q6" i="2"/>
  <c r="Q8" i="2"/>
  <c r="AA8" i="2" s="1"/>
  <c r="Q12" i="2"/>
  <c r="AA12" i="2" s="1"/>
  <c r="AA4" i="2"/>
  <c r="AA6" i="2"/>
  <c r="AA7" i="2"/>
  <c r="Q3" i="2"/>
  <c r="AA3" i="2" s="1"/>
  <c r="AA11" i="2" l="1"/>
  <c r="AU2" i="2" s="1"/>
  <c r="AT2" i="2"/>
  <c r="AY2" i="2"/>
  <c r="AZ2" i="2"/>
  <c r="AV2" i="2" l="1"/>
  <c r="BA2" i="2"/>
  <c r="BB2" i="2" s="1"/>
</calcChain>
</file>

<file path=xl/sharedStrings.xml><?xml version="1.0" encoding="utf-8"?>
<sst xmlns="http://schemas.openxmlformats.org/spreadsheetml/2006/main" count="295" uniqueCount="118">
  <si>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ខេមបូឌាន សាន់រ៉ាយ៍ ហ្គាមេន ខូអិលធីឌី ( ខេមបូឌាន សាន់រ៉ាយ៍ ហ្គាមេន ខូអិលធីឌី)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ពូធឿង
 ឃុំ/សង្កាត់ បិតត្រាំង ក្រុង/ស្រុក/ខណ្ឌ ព្រៃនប់ រាជធានី/ខេត្ត ព្រះសីហនុ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ចាប់ពីថ្ងៃទី០៩ ខែ០៥ ឆ្នាំ២០២០ ដល់ថ្ងៃទី០៧ ខែ០៧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</si>
  <si>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</si>
  <si>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</si>
  <si>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</si>
  <si>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</si>
  <si>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</si>
  <si>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</si>
  <si>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</si>
  <si>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</si>
  <si>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</si>
  <si>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អឺង ស្រី</t>
  </si>
  <si>
    <t>ស</t>
  </si>
  <si>
    <t>1974-10-08</t>
  </si>
  <si>
    <t>27411160406242ជ</t>
  </si>
  <si>
    <t>ឃុយ ណាន</t>
  </si>
  <si>
    <t>1989-10-09</t>
  </si>
  <si>
    <t>28911160406009ណ</t>
  </si>
  <si>
    <t>ម៉ែន​​ ស្រីមុំ</t>
  </si>
  <si>
    <t>1986-05-08</t>
  </si>
  <si>
    <t>28611160406225ឋ</t>
  </si>
  <si>
    <t>លុន សារ៉ាយ</t>
  </si>
  <si>
    <t>ប</t>
  </si>
  <si>
    <t>1985-10-01</t>
  </si>
  <si>
    <t>18508181627518វ</t>
  </si>
  <si>
    <t>សៅ សឿន</t>
  </si>
  <si>
    <t>2000-07-02</t>
  </si>
  <si>
    <t>10004181374834ឋ</t>
  </si>
  <si>
    <t>សំ ចិន្តា</t>
  </si>
  <si>
    <t>25/04/1998</t>
  </si>
  <si>
    <t>19808170864383ក</t>
  </si>
  <si>
    <t>មាស ស្រីផូ</t>
  </si>
  <si>
    <t>2002-11-02</t>
  </si>
  <si>
    <t>20208181630535ឋ</t>
  </si>
  <si>
    <t>សែស វិសាល</t>
  </si>
  <si>
    <t>17/12/2001</t>
  </si>
  <si>
    <t>10112192273851ដ</t>
  </si>
  <si>
    <t>ឈៀន រី</t>
  </si>
  <si>
    <t>21/10/1980</t>
  </si>
  <si>
    <t>28011160406128ជ</t>
  </si>
  <si>
    <t>ម៉ម ប៊ុនធឿន</t>
  </si>
  <si>
    <t>20/07/1992</t>
  </si>
  <si>
    <t>19209181645353ម</t>
  </si>
  <si>
    <t>បានបញ្ចប់ត្រឹមលេខរៀងទី 10 ឈ្មោះ ម៉ម ប៊ុនធឿន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</si>
  <si>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ថ្ងៃទី៣០ ខែ០៤ ឆ្នាំ២០២០
ហត្ថលេខា និងត្រា
នាយកក្រុមហ៊ុន</t>
  </si>
  <si>
    <t>វិចខ្ចប់</t>
  </si>
  <si>
    <t>096 8286129</t>
  </si>
  <si>
    <t>តុកាត់</t>
  </si>
  <si>
    <t>015 364087</t>
  </si>
  <si>
    <t>096 5967707</t>
  </si>
  <si>
    <t>097 7684175</t>
  </si>
  <si>
    <t>070 851527</t>
  </si>
  <si>
    <t>តុប៉ាក់</t>
  </si>
  <si>
    <t>087 695557</t>
  </si>
  <si>
    <t>087 514156</t>
  </si>
  <si>
    <t>096 8423716</t>
  </si>
  <si>
    <t>096 3707560</t>
  </si>
  <si>
    <t>130214061</t>
  </si>
  <si>
    <t>130195781</t>
  </si>
  <si>
    <t>130195906</t>
  </si>
  <si>
    <t>110646497</t>
  </si>
  <si>
    <t>110540388</t>
  </si>
  <si>
    <t>130205772</t>
  </si>
  <si>
    <t>130227774</t>
  </si>
  <si>
    <t>130218540</t>
  </si>
  <si>
    <t>130196623</t>
  </si>
  <si>
    <t>130188731</t>
  </si>
  <si>
    <t>096 2322782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</si>
  <si>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</si>
  <si>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</si>
  <si>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</si>
  <si>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</si>
  <si>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</si>
  <si>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</si>
  <si>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</si>
  <si>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</si>
  <si>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</si>
  <si>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</si>
  <si>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</si>
  <si>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</si>
  <si>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</si>
  <si>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</si>
  <si>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</si>
  <si>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</si>
  <si>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</si>
  <si>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</si>
  <si>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</si>
  <si>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</si>
  <si>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</si>
  <si>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</si>
  <si>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</si>
  <si>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</si>
  <si>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</si>
  <si>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</si>
  <si>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</si>
  <si>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</si>
  <si>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</si>
  <si>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</si>
  <si>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</si>
  <si>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</si>
  <si>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0968286129</t>
  </si>
  <si>
    <t>015364087</t>
  </si>
  <si>
    <t>0965967707</t>
  </si>
  <si>
    <t>0977684175</t>
  </si>
  <si>
    <t>0962322782</t>
  </si>
  <si>
    <t>070851527</t>
  </si>
  <si>
    <t>087695557</t>
  </si>
  <si>
    <t>087514156</t>
  </si>
  <si>
    <t>0968423716</t>
  </si>
  <si>
    <t>0963707560</t>
  </si>
  <si>
    <t>ប្រុស</t>
  </si>
  <si>
    <t>រយៈពេលព្យួរកិច្ចសន្យាការងារ ៦០ថ្ងៃ ចាប់ពីថ្ងៃទី០៩ ខែ០៥ ឆ្នាំ២០២០ ដល់ថ្ងៃទី០៧ ខែ០៧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</si>
  <si>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</si>
  <si>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</si>
  <si>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</si>
  <si>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</si>
  <si>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</si>
  <si>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rFont val="Kh Muol"/>
      </rPr>
      <t>បញ្ជីរាយនាមកម្មករនិយោជិតដែលអនុញ្ញាតឱ្យព្យួរកិច្ចសន្យាការងារ
ក្រុមហ៊ុន   ខេមបូឌាន សាន់រ៉ាយ៍ ហ្គាមេន ខូអិលធីឌី ( ខេមបូឌាន សាន់រ៉ាយ៍ ហ្គាមេន ខូអិលធីឌី)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ពូធឿង ឃុំ/សង្កាត់ បិតត្រាំង ក្រុង/ស្រុក/ខណ្ឌ ព្រៃនប់ រាជធានី/ខេត្ត ព្រះសីហនុ </t>
    </r>
  </si>
  <si>
    <t>បានបញ្ចប់ត្រឹមលេខរៀងថ្មីទី 10 ឈ្មោះ ម៉ម ប៊ុនធឿន (ស្រីចំនួន 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</si>
</sst>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 Muo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8" workbookViewId="0">
      <selection activeCell="F11" sqref="F11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60.05000000000001" customHeight="1" x14ac:dyDescent="0.8">
      <c r="A1" s="50" t="s">
        <v>0</v>
      </c>
      <c r="B1" s="51"/>
      <c r="C1" s="51"/>
      <c r="D1" s="51"/>
      <c r="E1" s="51"/>
      <c r="F1" s="51"/>
      <c r="G1" s="51"/>
      <c r="H1" s="51"/>
      <c r="I1" s="51"/>
    </row>
    <row r="2" spans="1:9" ht="70.05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3" t="s">
        <v>10</v>
      </c>
      <c r="C3" s="3" t="s">
        <v>11</v>
      </c>
      <c r="D3" s="3" t="s">
        <v>12</v>
      </c>
      <c r="E3" s="3" t="s">
        <v>44</v>
      </c>
      <c r="F3" s="5" t="s">
        <v>13</v>
      </c>
      <c r="G3" s="5" t="s">
        <v>56</v>
      </c>
      <c r="H3" s="5" t="s">
        <v>45</v>
      </c>
      <c r="I3" s="3"/>
    </row>
    <row r="4" spans="1:9" ht="60" customHeight="1" x14ac:dyDescent="0.8">
      <c r="A4" s="3">
        <v>2</v>
      </c>
      <c r="B4" s="3" t="s">
        <v>14</v>
      </c>
      <c r="C4" s="3" t="s">
        <v>11</v>
      </c>
      <c r="D4" s="3" t="s">
        <v>15</v>
      </c>
      <c r="E4" s="3" t="s">
        <v>46</v>
      </c>
      <c r="F4" s="5" t="s">
        <v>16</v>
      </c>
      <c r="G4" s="5" t="s">
        <v>57</v>
      </c>
      <c r="H4" s="5" t="s">
        <v>47</v>
      </c>
      <c r="I4" s="3"/>
    </row>
    <row r="5" spans="1:9" ht="60" customHeight="1" x14ac:dyDescent="0.8">
      <c r="A5" s="3">
        <v>3</v>
      </c>
      <c r="B5" s="3" t="s">
        <v>17</v>
      </c>
      <c r="C5" s="3" t="s">
        <v>11</v>
      </c>
      <c r="D5" s="3" t="s">
        <v>18</v>
      </c>
      <c r="E5" s="3" t="s">
        <v>46</v>
      </c>
      <c r="F5" s="5" t="s">
        <v>19</v>
      </c>
      <c r="G5" s="5" t="s">
        <v>64</v>
      </c>
      <c r="H5" s="5" t="s">
        <v>48</v>
      </c>
      <c r="I5" s="3"/>
    </row>
    <row r="6" spans="1:9" ht="60" customHeight="1" x14ac:dyDescent="0.8">
      <c r="A6" s="3">
        <v>4</v>
      </c>
      <c r="B6" s="3" t="s">
        <v>20</v>
      </c>
      <c r="C6" s="3" t="s">
        <v>21</v>
      </c>
      <c r="D6" s="3" t="s">
        <v>22</v>
      </c>
      <c r="E6" s="3" t="s">
        <v>46</v>
      </c>
      <c r="F6" s="5" t="s">
        <v>23</v>
      </c>
      <c r="G6" s="5" t="s">
        <v>59</v>
      </c>
      <c r="H6" s="5" t="s">
        <v>49</v>
      </c>
      <c r="I6" s="3"/>
    </row>
    <row r="7" spans="1:9" ht="60" customHeight="1" x14ac:dyDescent="0.8">
      <c r="A7" s="3">
        <v>5</v>
      </c>
      <c r="B7" s="3" t="s">
        <v>24</v>
      </c>
      <c r="C7" s="3" t="s">
        <v>21</v>
      </c>
      <c r="D7" s="3" t="s">
        <v>25</v>
      </c>
      <c r="E7" s="3" t="s">
        <v>46</v>
      </c>
      <c r="F7" s="5" t="s">
        <v>26</v>
      </c>
      <c r="G7" s="5" t="s">
        <v>58</v>
      </c>
      <c r="H7" s="5" t="s">
        <v>66</v>
      </c>
      <c r="I7" s="3"/>
    </row>
    <row r="8" spans="1:9" ht="60" customHeight="1" x14ac:dyDescent="0.8">
      <c r="A8" s="3">
        <v>6</v>
      </c>
      <c r="B8" s="3" t="s">
        <v>27</v>
      </c>
      <c r="C8" s="3" t="s">
        <v>21</v>
      </c>
      <c r="D8" s="3" t="s">
        <v>28</v>
      </c>
      <c r="E8" s="3" t="s">
        <v>46</v>
      </c>
      <c r="F8" s="5" t="s">
        <v>29</v>
      </c>
      <c r="G8" s="5" t="s">
        <v>65</v>
      </c>
      <c r="H8" s="5" t="s">
        <v>50</v>
      </c>
      <c r="I8" s="3"/>
    </row>
    <row r="9" spans="1:9" ht="60" customHeight="1" x14ac:dyDescent="0.8">
      <c r="A9" s="3">
        <v>7</v>
      </c>
      <c r="B9" s="3" t="s">
        <v>30</v>
      </c>
      <c r="C9" s="3" t="s">
        <v>11</v>
      </c>
      <c r="D9" s="3" t="s">
        <v>31</v>
      </c>
      <c r="E9" s="3" t="s">
        <v>51</v>
      </c>
      <c r="F9" s="5" t="s">
        <v>32</v>
      </c>
      <c r="G9" s="5" t="s">
        <v>63</v>
      </c>
      <c r="H9" s="5" t="s">
        <v>52</v>
      </c>
      <c r="I9" s="3"/>
    </row>
    <row r="10" spans="1:9" ht="60" customHeight="1" x14ac:dyDescent="0.8">
      <c r="A10" s="3">
        <v>8</v>
      </c>
      <c r="B10" s="3" t="s">
        <v>33</v>
      </c>
      <c r="C10" s="3" t="s">
        <v>21</v>
      </c>
      <c r="D10" s="3" t="s">
        <v>34</v>
      </c>
      <c r="E10" s="3" t="s">
        <v>51</v>
      </c>
      <c r="F10" s="5" t="s">
        <v>35</v>
      </c>
      <c r="G10" s="5" t="s">
        <v>62</v>
      </c>
      <c r="H10" s="5" t="s">
        <v>53</v>
      </c>
      <c r="I10" s="3"/>
    </row>
    <row r="11" spans="1:9" ht="60" customHeight="1" x14ac:dyDescent="0.8">
      <c r="A11" s="3">
        <v>9</v>
      </c>
      <c r="B11" s="3" t="s">
        <v>36</v>
      </c>
      <c r="C11" s="3" t="s">
        <v>11</v>
      </c>
      <c r="D11" s="3" t="s">
        <v>37</v>
      </c>
      <c r="E11" s="3" t="s">
        <v>51</v>
      </c>
      <c r="F11" s="5" t="s">
        <v>38</v>
      </c>
      <c r="G11" s="5" t="s">
        <v>61</v>
      </c>
      <c r="H11" s="5" t="s">
        <v>54</v>
      </c>
      <c r="I11" s="3"/>
    </row>
    <row r="12" spans="1:9" ht="60" customHeight="1" x14ac:dyDescent="0.8">
      <c r="A12" s="3">
        <v>10</v>
      </c>
      <c r="B12" s="3" t="s">
        <v>39</v>
      </c>
      <c r="C12" s="3" t="s">
        <v>21</v>
      </c>
      <c r="D12" s="3" t="s">
        <v>40</v>
      </c>
      <c r="E12" s="3" t="s">
        <v>51</v>
      </c>
      <c r="F12" s="5" t="s">
        <v>41</v>
      </c>
      <c r="G12" s="5" t="s">
        <v>60</v>
      </c>
      <c r="H12" s="5" t="s">
        <v>55</v>
      </c>
      <c r="I12" s="3"/>
    </row>
    <row r="13" spans="1:9" x14ac:dyDescent="0.8">
      <c r="A13" s="52"/>
      <c r="B13" s="52"/>
      <c r="C13" s="52"/>
      <c r="D13" s="52"/>
      <c r="E13" s="52"/>
      <c r="F13" s="53"/>
      <c r="G13" s="53"/>
      <c r="H13" s="53"/>
      <c r="I13" s="52"/>
    </row>
    <row r="14" spans="1:9" x14ac:dyDescent="0.8">
      <c r="A14" s="52"/>
      <c r="B14" s="52"/>
      <c r="C14" s="52"/>
      <c r="D14" s="52"/>
      <c r="E14" s="52"/>
      <c r="F14" s="53"/>
      <c r="G14" s="53"/>
      <c r="H14" s="53"/>
      <c r="I14" s="52"/>
    </row>
    <row r="15" spans="1:9" ht="40.049999999999997" customHeight="1" x14ac:dyDescent="0.8">
      <c r="A15" s="54" t="s">
        <v>42</v>
      </c>
      <c r="B15" s="52"/>
      <c r="C15" s="52"/>
      <c r="D15" s="52"/>
      <c r="E15" s="52"/>
      <c r="F15" s="53"/>
      <c r="G15" s="55" t="s">
        <v>43</v>
      </c>
      <c r="H15" s="53"/>
      <c r="I15" s="52"/>
    </row>
    <row r="16" spans="1:9" x14ac:dyDescent="0.8">
      <c r="A16" s="52"/>
      <c r="B16" s="52"/>
      <c r="C16" s="52"/>
      <c r="D16" s="52"/>
      <c r="E16" s="52"/>
      <c r="F16" s="53"/>
      <c r="G16" s="53"/>
      <c r="H16" s="53"/>
      <c r="I16" s="52"/>
    </row>
    <row r="17" spans="1:9" x14ac:dyDescent="0.8">
      <c r="A17" s="52"/>
      <c r="B17" s="52"/>
      <c r="C17" s="52"/>
      <c r="D17" s="52"/>
      <c r="E17" s="52"/>
      <c r="F17" s="53"/>
      <c r="G17" s="53"/>
      <c r="H17" s="53"/>
      <c r="I17" s="52"/>
    </row>
    <row r="18" spans="1:9" x14ac:dyDescent="0.8">
      <c r="A18" s="52"/>
      <c r="B18" s="52"/>
      <c r="C18" s="52"/>
      <c r="D18" s="52"/>
      <c r="E18" s="52"/>
      <c r="F18" s="53"/>
      <c r="G18" s="53"/>
      <c r="H18" s="53"/>
      <c r="I18" s="52"/>
    </row>
    <row r="19" spans="1:9" x14ac:dyDescent="0.8">
      <c r="A19" s="52"/>
      <c r="B19" s="52"/>
      <c r="C19" s="52"/>
      <c r="D19" s="52"/>
      <c r="E19" s="52"/>
      <c r="F19" s="53"/>
      <c r="G19" s="53"/>
      <c r="H19" s="53"/>
      <c r="I19" s="52"/>
    </row>
    <row r="20" spans="1:9" x14ac:dyDescent="0.8">
      <c r="A20" s="52"/>
      <c r="B20" s="52"/>
      <c r="C20" s="52"/>
      <c r="D20" s="52"/>
      <c r="E20" s="52"/>
      <c r="F20" s="53"/>
      <c r="G20" s="53"/>
      <c r="H20" s="53"/>
      <c r="I20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3:I14"/>
    <mergeCell ref="A15:F20"/>
    <mergeCell ref="G15:I2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topLeftCell="P1" zoomScale="80" workbookViewId="0">
      <selection activeCell="BB2" sqref="BB2"/>
    </sheetView>
  </sheetViews>
  <sheetFormatPr defaultColWidth="9" defaultRowHeight="22.8" x14ac:dyDescent="0.8"/>
  <cols>
    <col min="1" max="1" width="6" style="6" customWidth="1"/>
    <col min="2" max="2" width="16" style="6" customWidth="1"/>
    <col min="3" max="3" width="4" style="6" customWidth="1"/>
    <col min="4" max="4" width="12" style="6" customWidth="1"/>
    <col min="5" max="5" width="13" style="6" customWidth="1"/>
    <col min="6" max="6" width="23" style="7" customWidth="1"/>
    <col min="7" max="8" width="17" style="7" customWidth="1"/>
    <col min="9" max="9" width="15" style="6" customWidth="1"/>
    <col min="10" max="10" width="11.19921875" style="42" customWidth="1"/>
    <col min="11" max="11" width="9.19921875" style="42" customWidth="1"/>
    <col min="12" max="12" width="10.09765625" style="42" customWidth="1"/>
    <col min="13" max="13" width="10.796875" style="43" customWidth="1"/>
    <col min="14" max="17" width="8" style="42" customWidth="1"/>
    <col min="18" max="18" width="12.19921875" style="42" customWidth="1"/>
    <col min="19" max="19" width="12.296875" style="42" customWidth="1"/>
    <col min="20" max="20" width="9.5" style="42" customWidth="1"/>
    <col min="21" max="21" width="12.09765625" style="42" customWidth="1"/>
    <col min="22" max="22" width="12.69921875" style="43" customWidth="1"/>
    <col min="23" max="24" width="8" style="42" customWidth="1"/>
    <col min="25" max="25" width="10.796875" style="42" customWidth="1"/>
    <col min="26" max="26" width="9.19921875" style="42" customWidth="1"/>
    <col min="27" max="27" width="8.796875" style="42" customWidth="1"/>
    <col min="28" max="28" width="8.796875" style="44" customWidth="1"/>
    <col min="29" max="29" width="7.69921875" style="42" hidden="1" customWidth="1"/>
    <col min="30" max="30" width="15.296875" style="42" hidden="1" customWidth="1"/>
    <col min="31" max="31" width="7.69921875" style="42" hidden="1" customWidth="1"/>
    <col min="32" max="32" width="11.19921875" style="42" hidden="1" customWidth="1"/>
    <col min="33" max="33" width="15.296875" style="42" hidden="1" customWidth="1"/>
    <col min="34" max="34" width="11.5" style="42" hidden="1" customWidth="1"/>
    <col min="35" max="35" width="12.09765625" style="42" hidden="1" customWidth="1"/>
    <col min="36" max="36" width="12.59765625" style="42" hidden="1" customWidth="1"/>
    <col min="37" max="37" width="11.5" style="42" hidden="1" customWidth="1"/>
    <col min="38" max="38" width="12.09765625" style="42" hidden="1" customWidth="1"/>
    <col min="39" max="39" width="12.59765625" style="42" hidden="1" customWidth="1"/>
    <col min="40" max="40" width="11.5" style="42" hidden="1" customWidth="1"/>
    <col min="41" max="41" width="12.09765625" style="42" hidden="1" customWidth="1"/>
    <col min="42" max="42" width="12.59765625" style="42" hidden="1" customWidth="1"/>
    <col min="43" max="43" width="7.69921875" style="42" hidden="1" customWidth="1"/>
    <col min="44" max="44" width="9" style="42"/>
    <col min="45" max="45" width="9.5" style="42" customWidth="1"/>
    <col min="46" max="51" width="9" style="42"/>
    <col min="52" max="52" width="9.69921875" style="42" customWidth="1"/>
    <col min="53" max="53" width="10.296875" style="42" customWidth="1"/>
    <col min="54" max="54" width="8.796875" style="42" bestFit="1" customWidth="1"/>
    <col min="55" max="55" width="35.5" style="42" customWidth="1"/>
    <col min="56" max="16384" width="9" style="6"/>
  </cols>
  <sheetData>
    <row r="1" spans="1:55" ht="160.05000000000001" customHeight="1" thickTop="1" x14ac:dyDescent="0.8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8" t="s">
        <v>67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8"/>
      <c r="AC1" s="9" t="s">
        <v>3</v>
      </c>
      <c r="AD1" s="9" t="s">
        <v>68</v>
      </c>
      <c r="AE1" s="10" t="s">
        <v>3</v>
      </c>
      <c r="AF1" s="10" t="s">
        <v>69</v>
      </c>
      <c r="AG1" s="10" t="s">
        <v>68</v>
      </c>
      <c r="AH1" s="11" t="s">
        <v>70</v>
      </c>
      <c r="AI1" s="11" t="s">
        <v>71</v>
      </c>
      <c r="AJ1" s="11" t="s">
        <v>72</v>
      </c>
      <c r="AK1" s="12" t="s">
        <v>70</v>
      </c>
      <c r="AL1" s="12" t="s">
        <v>71</v>
      </c>
      <c r="AM1" s="12" t="s">
        <v>72</v>
      </c>
      <c r="AN1" s="13" t="s">
        <v>70</v>
      </c>
      <c r="AO1" s="13" t="s">
        <v>71</v>
      </c>
      <c r="AP1" s="13" t="s">
        <v>72</v>
      </c>
      <c r="AQ1" s="14"/>
      <c r="AR1" s="15" t="s">
        <v>73</v>
      </c>
      <c r="AS1" s="15" t="s">
        <v>74</v>
      </c>
      <c r="AT1" s="15" t="s">
        <v>75</v>
      </c>
      <c r="AU1" s="15" t="s">
        <v>76</v>
      </c>
      <c r="AV1" s="15" t="s">
        <v>77</v>
      </c>
      <c r="AW1" s="15" t="s">
        <v>78</v>
      </c>
      <c r="AX1" s="15" t="s">
        <v>70</v>
      </c>
      <c r="AY1" s="15" t="s">
        <v>79</v>
      </c>
      <c r="AZ1" s="15" t="s">
        <v>80</v>
      </c>
      <c r="BA1" s="15" t="s">
        <v>81</v>
      </c>
      <c r="BB1" s="16" t="s">
        <v>82</v>
      </c>
      <c r="BC1" s="17" t="s">
        <v>83</v>
      </c>
    </row>
    <row r="2" spans="1:55" ht="70.05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70</v>
      </c>
      <c r="K2" s="19" t="s">
        <v>69</v>
      </c>
      <c r="L2" s="19" t="s">
        <v>84</v>
      </c>
      <c r="M2" s="20" t="s">
        <v>85</v>
      </c>
      <c r="N2" s="19" t="s">
        <v>86</v>
      </c>
      <c r="O2" s="19" t="s">
        <v>87</v>
      </c>
      <c r="P2" s="19" t="s">
        <v>88</v>
      </c>
      <c r="Q2" s="19" t="s">
        <v>71</v>
      </c>
      <c r="R2" s="19" t="s">
        <v>89</v>
      </c>
      <c r="S2" s="19" t="s">
        <v>90</v>
      </c>
      <c r="T2" s="19" t="s">
        <v>91</v>
      </c>
      <c r="U2" s="19" t="s">
        <v>92</v>
      </c>
      <c r="V2" s="20" t="s">
        <v>93</v>
      </c>
      <c r="W2" s="19" t="s">
        <v>94</v>
      </c>
      <c r="X2" s="19" t="s">
        <v>95</v>
      </c>
      <c r="Y2" s="19" t="s">
        <v>96</v>
      </c>
      <c r="Z2" s="19" t="s">
        <v>72</v>
      </c>
      <c r="AA2" s="19" t="s">
        <v>68</v>
      </c>
      <c r="AB2" s="21"/>
      <c r="AC2" s="22" t="s">
        <v>97</v>
      </c>
      <c r="AD2" s="22">
        <v>1</v>
      </c>
      <c r="AE2" s="23" t="s">
        <v>97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COUNTA($A$3:$A12)</f>
        <v>10</v>
      </c>
      <c r="AS2" s="28">
        <f>COUNTIF($C$3:$C12,"ស្រី")</f>
        <v>5</v>
      </c>
      <c r="AT2" s="28">
        <f>COUNTIF($AA$3:$AA12,1)</f>
        <v>10</v>
      </c>
      <c r="AU2" s="28">
        <f>DCOUNT($A$2:$AA12,"ផ្ទៀងផ្ទាត់ចុងក្រោយ",$AC$1:$AD$2)</f>
        <v>5</v>
      </c>
      <c r="AV2" s="28">
        <f>COUNTIF($AA$3:$AA$12,2)</f>
        <v>0</v>
      </c>
      <c r="AW2" s="28">
        <f>COUNTIF(K:K,2)</f>
        <v>0</v>
      </c>
      <c r="AX2" s="28">
        <f>DCOUNT($A$2:$AA12,"គ្មានស្នាមមេដៃ",$AH$1:$AJ$2)</f>
        <v>0</v>
      </c>
      <c r="AY2" s="28">
        <f>DCOUNT($A$2:$AA12,"NID_problem",$AK$1:$AM$2)</f>
        <v>0</v>
      </c>
      <c r="AZ2" s="28">
        <f>DCOUNT($A$2:$AA12,"NID_problem",$AN$1:$AP$2)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 x14ac:dyDescent="0.8">
      <c r="A3" s="3">
        <v>1</v>
      </c>
      <c r="B3" s="3" t="s">
        <v>10</v>
      </c>
      <c r="C3" s="3" t="s">
        <v>97</v>
      </c>
      <c r="D3" s="3" t="s">
        <v>12</v>
      </c>
      <c r="E3" s="3" t="s">
        <v>44</v>
      </c>
      <c r="F3" s="5" t="s">
        <v>13</v>
      </c>
      <c r="G3" s="5" t="s">
        <v>56</v>
      </c>
      <c r="H3" s="5" t="s">
        <v>99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130214061</v>
      </c>
      <c r="M3" s="37" t="str">
        <f>IF(L3="បរទេស","បរទេស",IF(AND($BC$2=1,LEN(L3)=8),"0"&amp;L3,IF(LEN(L3)&gt;9,2,LEFT(L3,9))))</f>
        <v>130214061</v>
      </c>
      <c r="N3" s="34">
        <f>IF(L3="បរទេស",1,IF((LEN($M3)-9)=0,1,2))</f>
        <v>1</v>
      </c>
      <c r="O3" s="34">
        <f>IF(M3="",2,1)</f>
        <v>1</v>
      </c>
      <c r="P3" s="34">
        <f>IF(M3="បរទេស",1,IF(COUNTIF(M:M,$M3)&gt;1,2,1))</f>
        <v>1</v>
      </c>
      <c r="Q3" s="35">
        <f>IF(M3="បរទេស",1,MAX(N3:P3))</f>
        <v>1</v>
      </c>
      <c r="R3" s="36" t="str">
        <f>H3</f>
        <v>0968286129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0968286129</v>
      </c>
      <c r="T3" s="34" t="e">
        <f>LEFT(S3, SEARCH("/",S3,1)-1)</f>
        <v>#VALUE!</v>
      </c>
      <c r="U3" s="33" t="str">
        <f>IFERROR(T3,S3)</f>
        <v>0968286129</v>
      </c>
      <c r="V3" s="37" t="str">
        <f>IF(LEFT(U3,5)="បរទេស","បរទេស",IF(LEFT(U3,3)="855","0"&amp;MID(U3,4,10),IF(LEFT(U3,1)="0",MID(U3,1,10),IF(LEFT(U3,1)&gt;=1,"0"&amp;MID(U3,1,10),U3))))</f>
        <v>0968286129</v>
      </c>
      <c r="W3" s="34">
        <f>IF(V3="បរទេស",1,IF(OR(LEN(V3)=9,LEN(V3)=10),1,2))</f>
        <v>1</v>
      </c>
      <c r="X3" s="38">
        <f>IF(V3="",2,1)</f>
        <v>1</v>
      </c>
      <c r="Y3" s="34">
        <f>IF(V3="បរទេស",1,IF(COUNTIF(V:V,$V3)&gt;1,2,1))</f>
        <v>1</v>
      </c>
      <c r="Z3" s="35">
        <f>IF(V3="បរទេស",1,MAX(W3:Y3))</f>
        <v>1</v>
      </c>
      <c r="AA3" s="35">
        <f>IF(K3=2,2,MAX(J3,Q3,Z3,Z3))</f>
        <v>1</v>
      </c>
      <c r="AB3" s="39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1"/>
      <c r="AR3" s="56" t="s">
        <v>98</v>
      </c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7"/>
    </row>
    <row r="4" spans="1:55" ht="60" customHeight="1" x14ac:dyDescent="0.8">
      <c r="A4" s="3">
        <v>2</v>
      </c>
      <c r="B4" s="3" t="s">
        <v>14</v>
      </c>
      <c r="C4" s="3" t="s">
        <v>97</v>
      </c>
      <c r="D4" s="3" t="s">
        <v>15</v>
      </c>
      <c r="E4" s="3" t="s">
        <v>46</v>
      </c>
      <c r="F4" s="5" t="s">
        <v>16</v>
      </c>
      <c r="G4" s="5" t="s">
        <v>57</v>
      </c>
      <c r="H4" s="5" t="s">
        <v>100</v>
      </c>
      <c r="I4" s="3"/>
      <c r="J4" s="31"/>
      <c r="K4" s="32">
        <f t="shared" ref="K4:K12" si="0">IF(OR(H4="បរទេស",G4="បរទេស"),2,1)</f>
        <v>1</v>
      </c>
      <c r="L4" s="33" t="str">
        <f t="shared" ref="L4:L12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130195781</v>
      </c>
      <c r="M4" s="37" t="str">
        <f t="shared" ref="M4:M12" si="2">IF(L4="បរទេស","បរទេស",IF(AND($BC$2=1,LEN(L4)=8),"0"&amp;L4,IF(LEN(L4)&gt;9,2,LEFT(L4,9))))</f>
        <v>130195781</v>
      </c>
      <c r="N4" s="34">
        <f t="shared" ref="N4:N12" si="3">IF(L4="បរទេស",1,IF((LEN($M4)-9)=0,1,2))</f>
        <v>1</v>
      </c>
      <c r="O4" s="34">
        <f t="shared" ref="O4:O12" si="4">IF(M4="",2,1)</f>
        <v>1</v>
      </c>
      <c r="P4" s="34">
        <f t="shared" ref="P4:P12" si="5">IF(M4="បរទេស",1,IF(COUNTIF(M:M,$M4)&gt;1,2,1))</f>
        <v>1</v>
      </c>
      <c r="Q4" s="35">
        <f t="shared" ref="Q4:Q12" si="6">IF(M4="បរទេស",1,MAX(N4:P4))</f>
        <v>1</v>
      </c>
      <c r="R4" s="36" t="str">
        <f t="shared" ref="R4:R12" si="7">H4</f>
        <v>015364087</v>
      </c>
      <c r="S4" s="33" t="str">
        <f t="shared" ref="S4:S12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015364087</v>
      </c>
      <c r="T4" s="34" t="e">
        <f t="shared" ref="T4:T12" si="9">LEFT(S4, SEARCH("/",S4,1)-1)</f>
        <v>#VALUE!</v>
      </c>
      <c r="U4" s="33" t="str">
        <f t="shared" ref="U4:U12" si="10">IFERROR(T4,S4)</f>
        <v>015364087</v>
      </c>
      <c r="V4" s="37" t="str">
        <f t="shared" ref="V4:V12" si="11">IF(LEFT(U4,5)="បរទេស","បរទេស",IF(LEFT(U4,3)="855","0"&amp;MID(U4,4,10),IF(LEFT(U4,1)="0",MID(U4,1,10),IF(LEFT(U4,1)&gt;=1,"0"&amp;MID(U4,1,10),U4))))</f>
        <v>015364087</v>
      </c>
      <c r="W4" s="34">
        <f t="shared" ref="W4:W12" si="12">IF(V4="បរទេស",1,IF(OR(LEN(V4)=9,LEN(V4)=10),1,2))</f>
        <v>1</v>
      </c>
      <c r="X4" s="38">
        <f t="shared" ref="X4:X12" si="13">IF(V4="",2,1)</f>
        <v>1</v>
      </c>
      <c r="Y4" s="34">
        <f t="shared" ref="Y4:Y12" si="14">IF(V4="បរទេស",1,IF(COUNTIF(V:V,$V4)&gt;1,2,1))</f>
        <v>1</v>
      </c>
      <c r="Z4" s="35">
        <f t="shared" ref="Z4:Z12" si="15">IF(V4="បរទេស",1,MAX(W4:Y4))</f>
        <v>1</v>
      </c>
      <c r="AA4" s="35">
        <f t="shared" ref="AA4:AA12" si="16">IF(K4=2,2,MAX(J4,Q4,Z4,Z4))</f>
        <v>1</v>
      </c>
    </row>
    <row r="5" spans="1:55" ht="60" customHeight="1" x14ac:dyDescent="0.8">
      <c r="A5" s="3">
        <v>3</v>
      </c>
      <c r="B5" s="3" t="s">
        <v>17</v>
      </c>
      <c r="C5" s="3" t="s">
        <v>97</v>
      </c>
      <c r="D5" s="3" t="s">
        <v>18</v>
      </c>
      <c r="E5" s="3" t="s">
        <v>46</v>
      </c>
      <c r="F5" s="5" t="s">
        <v>19</v>
      </c>
      <c r="G5" s="5" t="s">
        <v>64</v>
      </c>
      <c r="H5" s="5" t="s">
        <v>101</v>
      </c>
      <c r="I5" s="3"/>
      <c r="J5" s="31"/>
      <c r="K5" s="32">
        <f t="shared" si="0"/>
        <v>1</v>
      </c>
      <c r="L5" s="33" t="str">
        <f t="shared" si="1"/>
        <v>130196623</v>
      </c>
      <c r="M5" s="37" t="str">
        <f t="shared" si="2"/>
        <v>130196623</v>
      </c>
      <c r="N5" s="34">
        <f t="shared" si="3"/>
        <v>1</v>
      </c>
      <c r="O5" s="34">
        <f t="shared" si="4"/>
        <v>1</v>
      </c>
      <c r="P5" s="34">
        <f t="shared" si="5"/>
        <v>1</v>
      </c>
      <c r="Q5" s="35">
        <f t="shared" si="6"/>
        <v>1</v>
      </c>
      <c r="R5" s="36" t="str">
        <f t="shared" si="7"/>
        <v>0965967707</v>
      </c>
      <c r="S5" s="33" t="str">
        <f t="shared" si="8"/>
        <v>0965967707</v>
      </c>
      <c r="T5" s="34" t="e">
        <f t="shared" si="9"/>
        <v>#VALUE!</v>
      </c>
      <c r="U5" s="33" t="str">
        <f t="shared" si="10"/>
        <v>0965967707</v>
      </c>
      <c r="V5" s="37" t="str">
        <f t="shared" si="11"/>
        <v>0965967707</v>
      </c>
      <c r="W5" s="34">
        <f t="shared" si="12"/>
        <v>1</v>
      </c>
      <c r="X5" s="38">
        <f t="shared" si="13"/>
        <v>1</v>
      </c>
      <c r="Y5" s="34">
        <f t="shared" si="14"/>
        <v>1</v>
      </c>
      <c r="Z5" s="35">
        <f t="shared" si="15"/>
        <v>1</v>
      </c>
      <c r="AA5" s="35">
        <f t="shared" si="16"/>
        <v>1</v>
      </c>
    </row>
    <row r="6" spans="1:55" ht="60" customHeight="1" x14ac:dyDescent="0.8">
      <c r="A6" s="3">
        <v>4</v>
      </c>
      <c r="B6" s="3" t="s">
        <v>20</v>
      </c>
      <c r="C6" s="3" t="s">
        <v>109</v>
      </c>
      <c r="D6" s="3" t="s">
        <v>22</v>
      </c>
      <c r="E6" s="3" t="s">
        <v>46</v>
      </c>
      <c r="F6" s="5" t="s">
        <v>23</v>
      </c>
      <c r="G6" s="5" t="s">
        <v>59</v>
      </c>
      <c r="H6" s="5" t="s">
        <v>102</v>
      </c>
      <c r="I6" s="3"/>
      <c r="J6" s="31"/>
      <c r="K6" s="32">
        <f t="shared" si="0"/>
        <v>1</v>
      </c>
      <c r="L6" s="33" t="str">
        <f t="shared" si="1"/>
        <v>110646497</v>
      </c>
      <c r="M6" s="37" t="str">
        <f t="shared" si="2"/>
        <v>110646497</v>
      </c>
      <c r="N6" s="34">
        <f t="shared" si="3"/>
        <v>1</v>
      </c>
      <c r="O6" s="34">
        <f t="shared" si="4"/>
        <v>1</v>
      </c>
      <c r="P6" s="34">
        <f t="shared" si="5"/>
        <v>1</v>
      </c>
      <c r="Q6" s="35">
        <f t="shared" si="6"/>
        <v>1</v>
      </c>
      <c r="R6" s="36" t="str">
        <f t="shared" si="7"/>
        <v>0977684175</v>
      </c>
      <c r="S6" s="33" t="str">
        <f t="shared" si="8"/>
        <v>0977684175</v>
      </c>
      <c r="T6" s="34" t="e">
        <f t="shared" si="9"/>
        <v>#VALUE!</v>
      </c>
      <c r="U6" s="33" t="str">
        <f t="shared" si="10"/>
        <v>0977684175</v>
      </c>
      <c r="V6" s="37" t="str">
        <f t="shared" si="11"/>
        <v>0977684175</v>
      </c>
      <c r="W6" s="34">
        <f t="shared" si="12"/>
        <v>1</v>
      </c>
      <c r="X6" s="38">
        <f t="shared" si="13"/>
        <v>1</v>
      </c>
      <c r="Y6" s="34">
        <f t="shared" si="14"/>
        <v>1</v>
      </c>
      <c r="Z6" s="35">
        <f t="shared" si="15"/>
        <v>1</v>
      </c>
      <c r="AA6" s="35">
        <f t="shared" si="16"/>
        <v>1</v>
      </c>
    </row>
    <row r="7" spans="1:55" ht="60" customHeight="1" x14ac:dyDescent="0.8">
      <c r="A7" s="3">
        <v>5</v>
      </c>
      <c r="B7" s="3" t="s">
        <v>24</v>
      </c>
      <c r="C7" s="3" t="s">
        <v>109</v>
      </c>
      <c r="D7" s="3" t="s">
        <v>25</v>
      </c>
      <c r="E7" s="3" t="s">
        <v>46</v>
      </c>
      <c r="F7" s="5" t="s">
        <v>26</v>
      </c>
      <c r="G7" s="5" t="s">
        <v>58</v>
      </c>
      <c r="H7" s="5" t="s">
        <v>103</v>
      </c>
      <c r="I7" s="3"/>
      <c r="J7" s="31"/>
      <c r="K7" s="32">
        <f t="shared" si="0"/>
        <v>1</v>
      </c>
      <c r="L7" s="33" t="str">
        <f t="shared" si="1"/>
        <v>130195906</v>
      </c>
      <c r="M7" s="37" t="str">
        <f t="shared" si="2"/>
        <v>130195906</v>
      </c>
      <c r="N7" s="34">
        <f t="shared" si="3"/>
        <v>1</v>
      </c>
      <c r="O7" s="34">
        <f t="shared" si="4"/>
        <v>1</v>
      </c>
      <c r="P7" s="34">
        <f t="shared" si="5"/>
        <v>1</v>
      </c>
      <c r="Q7" s="35">
        <f t="shared" si="6"/>
        <v>1</v>
      </c>
      <c r="R7" s="36" t="str">
        <f t="shared" si="7"/>
        <v>0962322782</v>
      </c>
      <c r="S7" s="33" t="str">
        <f t="shared" si="8"/>
        <v>0962322782</v>
      </c>
      <c r="T7" s="34" t="e">
        <f t="shared" si="9"/>
        <v>#VALUE!</v>
      </c>
      <c r="U7" s="33" t="str">
        <f t="shared" si="10"/>
        <v>0962322782</v>
      </c>
      <c r="V7" s="37" t="str">
        <f t="shared" si="11"/>
        <v>0962322782</v>
      </c>
      <c r="W7" s="34">
        <f t="shared" si="12"/>
        <v>1</v>
      </c>
      <c r="X7" s="38">
        <f t="shared" si="13"/>
        <v>1</v>
      </c>
      <c r="Y7" s="34">
        <f t="shared" si="14"/>
        <v>1</v>
      </c>
      <c r="Z7" s="35">
        <f t="shared" si="15"/>
        <v>1</v>
      </c>
      <c r="AA7" s="35">
        <f t="shared" si="16"/>
        <v>1</v>
      </c>
    </row>
    <row r="8" spans="1:55" ht="60" customHeight="1" x14ac:dyDescent="0.8">
      <c r="A8" s="3">
        <v>6</v>
      </c>
      <c r="B8" s="3" t="s">
        <v>27</v>
      </c>
      <c r="C8" s="3" t="s">
        <v>109</v>
      </c>
      <c r="D8" s="3" t="s">
        <v>28</v>
      </c>
      <c r="E8" s="3" t="s">
        <v>46</v>
      </c>
      <c r="F8" s="5" t="s">
        <v>29</v>
      </c>
      <c r="G8" s="5" t="s">
        <v>65</v>
      </c>
      <c r="H8" s="5" t="s">
        <v>104</v>
      </c>
      <c r="I8" s="3"/>
      <c r="J8" s="31"/>
      <c r="K8" s="32">
        <f t="shared" si="0"/>
        <v>1</v>
      </c>
      <c r="L8" s="33" t="str">
        <f t="shared" si="1"/>
        <v>130188731</v>
      </c>
      <c r="M8" s="37" t="str">
        <f t="shared" si="2"/>
        <v>130188731</v>
      </c>
      <c r="N8" s="34">
        <f t="shared" si="3"/>
        <v>1</v>
      </c>
      <c r="O8" s="34">
        <f t="shared" si="4"/>
        <v>1</v>
      </c>
      <c r="P8" s="34">
        <f t="shared" si="5"/>
        <v>1</v>
      </c>
      <c r="Q8" s="35">
        <f t="shared" si="6"/>
        <v>1</v>
      </c>
      <c r="R8" s="36" t="str">
        <f t="shared" si="7"/>
        <v>070851527</v>
      </c>
      <c r="S8" s="33" t="str">
        <f t="shared" si="8"/>
        <v>070851527</v>
      </c>
      <c r="T8" s="34" t="e">
        <f t="shared" si="9"/>
        <v>#VALUE!</v>
      </c>
      <c r="U8" s="33" t="str">
        <f t="shared" si="10"/>
        <v>070851527</v>
      </c>
      <c r="V8" s="37" t="str">
        <f t="shared" si="11"/>
        <v>070851527</v>
      </c>
      <c r="W8" s="34">
        <f t="shared" si="12"/>
        <v>1</v>
      </c>
      <c r="X8" s="38">
        <f t="shared" si="13"/>
        <v>1</v>
      </c>
      <c r="Y8" s="34">
        <f t="shared" si="14"/>
        <v>1</v>
      </c>
      <c r="Z8" s="35">
        <f t="shared" si="15"/>
        <v>1</v>
      </c>
      <c r="AA8" s="35">
        <f t="shared" si="16"/>
        <v>1</v>
      </c>
    </row>
    <row r="9" spans="1:55" ht="60" customHeight="1" x14ac:dyDescent="0.8">
      <c r="A9" s="3">
        <v>7</v>
      </c>
      <c r="B9" s="3" t="s">
        <v>30</v>
      </c>
      <c r="C9" s="3" t="s">
        <v>97</v>
      </c>
      <c r="D9" s="3" t="s">
        <v>31</v>
      </c>
      <c r="E9" s="3" t="s">
        <v>51</v>
      </c>
      <c r="F9" s="5" t="s">
        <v>32</v>
      </c>
      <c r="G9" s="5" t="s">
        <v>63</v>
      </c>
      <c r="H9" s="5" t="s">
        <v>105</v>
      </c>
      <c r="I9" s="3"/>
      <c r="J9" s="31"/>
      <c r="K9" s="32">
        <f t="shared" si="0"/>
        <v>1</v>
      </c>
      <c r="L9" s="33" t="str">
        <f t="shared" si="1"/>
        <v>130218540</v>
      </c>
      <c r="M9" s="37" t="str">
        <f t="shared" si="2"/>
        <v>130218540</v>
      </c>
      <c r="N9" s="34">
        <f t="shared" si="3"/>
        <v>1</v>
      </c>
      <c r="O9" s="34">
        <f t="shared" si="4"/>
        <v>1</v>
      </c>
      <c r="P9" s="34">
        <f t="shared" si="5"/>
        <v>1</v>
      </c>
      <c r="Q9" s="35">
        <f t="shared" si="6"/>
        <v>1</v>
      </c>
      <c r="R9" s="36" t="str">
        <f t="shared" si="7"/>
        <v>087695557</v>
      </c>
      <c r="S9" s="33" t="str">
        <f t="shared" si="8"/>
        <v>087695557</v>
      </c>
      <c r="T9" s="34" t="e">
        <f t="shared" si="9"/>
        <v>#VALUE!</v>
      </c>
      <c r="U9" s="33" t="str">
        <f t="shared" si="10"/>
        <v>087695557</v>
      </c>
      <c r="V9" s="37" t="str">
        <f t="shared" si="11"/>
        <v>087695557</v>
      </c>
      <c r="W9" s="34">
        <f t="shared" si="12"/>
        <v>1</v>
      </c>
      <c r="X9" s="38">
        <f t="shared" si="13"/>
        <v>1</v>
      </c>
      <c r="Y9" s="34">
        <f t="shared" si="14"/>
        <v>1</v>
      </c>
      <c r="Z9" s="35">
        <f t="shared" si="15"/>
        <v>1</v>
      </c>
      <c r="AA9" s="35">
        <f t="shared" si="16"/>
        <v>1</v>
      </c>
    </row>
    <row r="10" spans="1:55" ht="60" customHeight="1" x14ac:dyDescent="0.8">
      <c r="A10" s="3">
        <v>8</v>
      </c>
      <c r="B10" s="3" t="s">
        <v>33</v>
      </c>
      <c r="C10" s="3" t="s">
        <v>109</v>
      </c>
      <c r="D10" s="3" t="s">
        <v>34</v>
      </c>
      <c r="E10" s="3" t="s">
        <v>51</v>
      </c>
      <c r="F10" s="5" t="s">
        <v>35</v>
      </c>
      <c r="G10" s="5" t="s">
        <v>62</v>
      </c>
      <c r="H10" s="5" t="s">
        <v>106</v>
      </c>
      <c r="I10" s="3"/>
      <c r="J10" s="31"/>
      <c r="K10" s="32">
        <f t="shared" si="0"/>
        <v>1</v>
      </c>
      <c r="L10" s="33" t="str">
        <f t="shared" si="1"/>
        <v>130227774</v>
      </c>
      <c r="M10" s="37" t="str">
        <f t="shared" si="2"/>
        <v>130227774</v>
      </c>
      <c r="N10" s="34">
        <f t="shared" si="3"/>
        <v>1</v>
      </c>
      <c r="O10" s="34">
        <f t="shared" si="4"/>
        <v>1</v>
      </c>
      <c r="P10" s="34">
        <f t="shared" si="5"/>
        <v>1</v>
      </c>
      <c r="Q10" s="35">
        <f t="shared" si="6"/>
        <v>1</v>
      </c>
      <c r="R10" s="36" t="str">
        <f t="shared" si="7"/>
        <v>087514156</v>
      </c>
      <c r="S10" s="33" t="str">
        <f t="shared" si="8"/>
        <v>087514156</v>
      </c>
      <c r="T10" s="34" t="e">
        <f t="shared" si="9"/>
        <v>#VALUE!</v>
      </c>
      <c r="U10" s="33" t="str">
        <f t="shared" si="10"/>
        <v>087514156</v>
      </c>
      <c r="V10" s="37" t="str">
        <f t="shared" si="11"/>
        <v>087514156</v>
      </c>
      <c r="W10" s="34">
        <f t="shared" si="12"/>
        <v>1</v>
      </c>
      <c r="X10" s="38">
        <f t="shared" si="13"/>
        <v>1</v>
      </c>
      <c r="Y10" s="34">
        <f t="shared" si="14"/>
        <v>1</v>
      </c>
      <c r="Z10" s="35">
        <f t="shared" si="15"/>
        <v>1</v>
      </c>
      <c r="AA10" s="35">
        <f t="shared" si="16"/>
        <v>1</v>
      </c>
    </row>
    <row r="11" spans="1:55" ht="60" customHeight="1" x14ac:dyDescent="0.8">
      <c r="A11" s="3">
        <v>9</v>
      </c>
      <c r="B11" s="3" t="s">
        <v>36</v>
      </c>
      <c r="C11" s="3" t="s">
        <v>97</v>
      </c>
      <c r="D11" s="3" t="s">
        <v>37</v>
      </c>
      <c r="E11" s="3" t="s">
        <v>51</v>
      </c>
      <c r="F11" s="5" t="s">
        <v>38</v>
      </c>
      <c r="G11" s="5" t="s">
        <v>61</v>
      </c>
      <c r="H11" s="5" t="s">
        <v>107</v>
      </c>
      <c r="I11" s="3"/>
      <c r="J11" s="31"/>
      <c r="K11" s="32">
        <f t="shared" si="0"/>
        <v>1</v>
      </c>
      <c r="L11" s="33" t="str">
        <f t="shared" si="1"/>
        <v>130205772</v>
      </c>
      <c r="M11" s="37" t="str">
        <f t="shared" si="2"/>
        <v>130205772</v>
      </c>
      <c r="N11" s="34">
        <f t="shared" si="3"/>
        <v>1</v>
      </c>
      <c r="O11" s="34">
        <f t="shared" si="4"/>
        <v>1</v>
      </c>
      <c r="P11" s="34">
        <f t="shared" si="5"/>
        <v>1</v>
      </c>
      <c r="Q11" s="35">
        <f t="shared" si="6"/>
        <v>1</v>
      </c>
      <c r="R11" s="36" t="str">
        <f t="shared" si="7"/>
        <v>0968423716</v>
      </c>
      <c r="S11" s="33" t="str">
        <f t="shared" si="8"/>
        <v>0968423716</v>
      </c>
      <c r="T11" s="34" t="e">
        <f t="shared" si="9"/>
        <v>#VALUE!</v>
      </c>
      <c r="U11" s="33" t="str">
        <f t="shared" si="10"/>
        <v>0968423716</v>
      </c>
      <c r="V11" s="37" t="str">
        <f t="shared" si="11"/>
        <v>0968423716</v>
      </c>
      <c r="W11" s="34">
        <f t="shared" si="12"/>
        <v>1</v>
      </c>
      <c r="X11" s="38">
        <f t="shared" si="13"/>
        <v>1</v>
      </c>
      <c r="Y11" s="34">
        <f t="shared" si="14"/>
        <v>1</v>
      </c>
      <c r="Z11" s="35">
        <f t="shared" si="15"/>
        <v>1</v>
      </c>
      <c r="AA11" s="35">
        <f t="shared" si="16"/>
        <v>1</v>
      </c>
    </row>
    <row r="12" spans="1:55" ht="60" customHeight="1" x14ac:dyDescent="0.8">
      <c r="A12" s="3">
        <v>10</v>
      </c>
      <c r="B12" s="3" t="s">
        <v>39</v>
      </c>
      <c r="C12" s="3" t="s">
        <v>109</v>
      </c>
      <c r="D12" s="3" t="s">
        <v>40</v>
      </c>
      <c r="E12" s="3" t="s">
        <v>51</v>
      </c>
      <c r="F12" s="5" t="s">
        <v>41</v>
      </c>
      <c r="G12" s="5" t="s">
        <v>60</v>
      </c>
      <c r="H12" s="5" t="s">
        <v>108</v>
      </c>
      <c r="I12" s="3"/>
      <c r="J12" s="31"/>
      <c r="K12" s="32">
        <f t="shared" si="0"/>
        <v>1</v>
      </c>
      <c r="L12" s="33" t="str">
        <f t="shared" si="1"/>
        <v>110540388</v>
      </c>
      <c r="M12" s="37" t="str">
        <f t="shared" si="2"/>
        <v>110540388</v>
      </c>
      <c r="N12" s="34">
        <f t="shared" si="3"/>
        <v>1</v>
      </c>
      <c r="O12" s="34">
        <f t="shared" si="4"/>
        <v>1</v>
      </c>
      <c r="P12" s="34">
        <f t="shared" si="5"/>
        <v>1</v>
      </c>
      <c r="Q12" s="35">
        <f t="shared" si="6"/>
        <v>1</v>
      </c>
      <c r="R12" s="36" t="str">
        <f t="shared" si="7"/>
        <v>0963707560</v>
      </c>
      <c r="S12" s="33" t="str">
        <f t="shared" si="8"/>
        <v>0963707560</v>
      </c>
      <c r="T12" s="34" t="e">
        <f t="shared" si="9"/>
        <v>#VALUE!</v>
      </c>
      <c r="U12" s="33" t="str">
        <f t="shared" si="10"/>
        <v>0963707560</v>
      </c>
      <c r="V12" s="37" t="str">
        <f t="shared" si="11"/>
        <v>0963707560</v>
      </c>
      <c r="W12" s="34">
        <f t="shared" si="12"/>
        <v>1</v>
      </c>
      <c r="X12" s="38">
        <f t="shared" si="13"/>
        <v>1</v>
      </c>
      <c r="Y12" s="34">
        <f t="shared" si="14"/>
        <v>1</v>
      </c>
      <c r="Z12" s="35">
        <f t="shared" si="15"/>
        <v>1</v>
      </c>
      <c r="AA12" s="35">
        <f t="shared" si="16"/>
        <v>1</v>
      </c>
    </row>
    <row r="13" spans="1:55" x14ac:dyDescent="0.8">
      <c r="A13" s="52"/>
      <c r="B13" s="52"/>
      <c r="C13" s="52"/>
      <c r="D13" s="52"/>
      <c r="E13" s="52"/>
      <c r="F13" s="53"/>
      <c r="G13" s="53"/>
      <c r="H13" s="53"/>
      <c r="I13" s="52"/>
    </row>
    <row r="14" spans="1:55" x14ac:dyDescent="0.8">
      <c r="A14" s="52"/>
      <c r="B14" s="52"/>
      <c r="C14" s="52"/>
      <c r="D14" s="52"/>
      <c r="E14" s="52"/>
      <c r="F14" s="53"/>
      <c r="G14" s="53"/>
      <c r="H14" s="53"/>
      <c r="I14" s="52"/>
    </row>
    <row r="15" spans="1:55" ht="40.049999999999997" customHeight="1" x14ac:dyDescent="0.8">
      <c r="A15" s="54" t="s">
        <v>42</v>
      </c>
      <c r="B15" s="52"/>
      <c r="C15" s="52"/>
      <c r="D15" s="52"/>
      <c r="E15" s="52"/>
      <c r="F15" s="53"/>
      <c r="G15" s="55" t="s">
        <v>43</v>
      </c>
      <c r="H15" s="53"/>
      <c r="I15" s="52"/>
    </row>
    <row r="16" spans="1:55" x14ac:dyDescent="0.8">
      <c r="A16" s="52"/>
      <c r="B16" s="52"/>
      <c r="C16" s="52"/>
      <c r="D16" s="52"/>
      <c r="E16" s="52"/>
      <c r="F16" s="53"/>
      <c r="G16" s="53"/>
      <c r="H16" s="53"/>
      <c r="I16" s="52"/>
    </row>
    <row r="17" spans="1:9" x14ac:dyDescent="0.8">
      <c r="A17" s="52"/>
      <c r="B17" s="52"/>
      <c r="C17" s="52"/>
      <c r="D17" s="52"/>
      <c r="E17" s="52"/>
      <c r="F17" s="53"/>
      <c r="G17" s="53"/>
      <c r="H17" s="53"/>
      <c r="I17" s="52"/>
    </row>
    <row r="18" spans="1:9" x14ac:dyDescent="0.8">
      <c r="A18" s="52"/>
      <c r="B18" s="52"/>
      <c r="C18" s="52"/>
      <c r="D18" s="52"/>
      <c r="E18" s="52"/>
      <c r="F18" s="53"/>
      <c r="G18" s="53"/>
      <c r="H18" s="53"/>
      <c r="I18" s="52"/>
    </row>
    <row r="19" spans="1:9" x14ac:dyDescent="0.8">
      <c r="A19" s="52"/>
      <c r="B19" s="52"/>
      <c r="C19" s="52"/>
      <c r="D19" s="52"/>
      <c r="E19" s="52"/>
      <c r="F19" s="53"/>
      <c r="G19" s="53"/>
      <c r="H19" s="53"/>
      <c r="I19" s="52"/>
    </row>
    <row r="20" spans="1:9" x14ac:dyDescent="0.8">
      <c r="A20" s="52"/>
      <c r="B20" s="52"/>
      <c r="C20" s="52"/>
      <c r="D20" s="52"/>
      <c r="E20" s="52"/>
      <c r="F20" s="53"/>
      <c r="G20" s="53"/>
      <c r="H20" s="53"/>
      <c r="I20" s="52"/>
    </row>
  </sheetData>
  <sheetProtection formatCells="0" formatColumns="0" formatRows="0" insertColumns="0" insertRows="0" insertHyperlinks="0" deleteColumns="0" deleteRows="0" sort="0" autoFilter="0" pivotTables="0"/>
  <mergeCells count="6">
    <mergeCell ref="AR3:BC3"/>
    <mergeCell ref="A1:I1"/>
    <mergeCell ref="A13:I14"/>
    <mergeCell ref="A15:F20"/>
    <mergeCell ref="G15:I20"/>
    <mergeCell ref="J1:AA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workbookViewId="0">
      <selection sqref="A1:J1"/>
    </sheetView>
  </sheetViews>
  <sheetFormatPr defaultColWidth="9" defaultRowHeight="22.8" x14ac:dyDescent="0.8"/>
  <cols>
    <col min="1" max="1" width="6.19921875" style="45" customWidth="1"/>
    <col min="2" max="2" width="7.296875" style="45" bestFit="1" customWidth="1"/>
    <col min="3" max="3" width="16.8984375" style="45" bestFit="1" customWidth="1"/>
    <col min="4" max="4" width="4.796875" style="45" customWidth="1"/>
    <col min="5" max="5" width="12" style="45" customWidth="1"/>
    <col min="6" max="6" width="13" style="45" customWidth="1"/>
    <col min="7" max="7" width="20.5" style="49" customWidth="1"/>
    <col min="8" max="8" width="15.19921875" style="49" customWidth="1"/>
    <col min="9" max="9" width="13.19921875" style="49" customWidth="1"/>
    <col min="10" max="10" width="19.69921875" style="45" customWidth="1"/>
    <col min="11" max="16384" width="9" style="45"/>
  </cols>
  <sheetData>
    <row r="1" spans="1:10" ht="90" customHeight="1" x14ac:dyDescent="0.8">
      <c r="A1" s="60" t="s">
        <v>116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x14ac:dyDescent="0.8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91.2" x14ac:dyDescent="0.8">
      <c r="A3" s="62" t="s">
        <v>111</v>
      </c>
      <c r="B3" s="62" t="s">
        <v>112</v>
      </c>
      <c r="C3" s="63" t="s">
        <v>2</v>
      </c>
      <c r="D3" s="63" t="s">
        <v>3</v>
      </c>
      <c r="E3" s="63" t="s">
        <v>4</v>
      </c>
      <c r="F3" s="64" t="s">
        <v>5</v>
      </c>
      <c r="G3" s="64" t="s">
        <v>113</v>
      </c>
      <c r="H3" s="64" t="s">
        <v>114</v>
      </c>
      <c r="I3" s="64" t="s">
        <v>8</v>
      </c>
      <c r="J3" s="64" t="s">
        <v>115</v>
      </c>
    </row>
    <row r="4" spans="1:10" ht="60" customHeight="1" x14ac:dyDescent="0.8">
      <c r="A4" s="62">
        <v>1</v>
      </c>
      <c r="B4" s="62">
        <v>1</v>
      </c>
      <c r="C4" s="62" t="s">
        <v>10</v>
      </c>
      <c r="D4" s="62" t="s">
        <v>97</v>
      </c>
      <c r="E4" s="62" t="s">
        <v>12</v>
      </c>
      <c r="F4" s="62" t="s">
        <v>44</v>
      </c>
      <c r="G4" s="65" t="s">
        <v>13</v>
      </c>
      <c r="H4" s="65" t="s">
        <v>56</v>
      </c>
      <c r="I4" s="65" t="s">
        <v>99</v>
      </c>
      <c r="J4" s="62"/>
    </row>
    <row r="5" spans="1:10" ht="60" customHeight="1" x14ac:dyDescent="0.8">
      <c r="A5" s="62">
        <v>2</v>
      </c>
      <c r="B5" s="62">
        <v>2</v>
      </c>
      <c r="C5" s="62" t="s">
        <v>14</v>
      </c>
      <c r="D5" s="62" t="s">
        <v>97</v>
      </c>
      <c r="E5" s="62" t="s">
        <v>15</v>
      </c>
      <c r="F5" s="62" t="s">
        <v>46</v>
      </c>
      <c r="G5" s="65" t="s">
        <v>16</v>
      </c>
      <c r="H5" s="65" t="s">
        <v>57</v>
      </c>
      <c r="I5" s="65" t="s">
        <v>100</v>
      </c>
      <c r="J5" s="62"/>
    </row>
    <row r="6" spans="1:10" ht="60" customHeight="1" x14ac:dyDescent="0.8">
      <c r="A6" s="62">
        <v>3</v>
      </c>
      <c r="B6" s="62">
        <v>3</v>
      </c>
      <c r="C6" s="62" t="s">
        <v>17</v>
      </c>
      <c r="D6" s="62" t="s">
        <v>97</v>
      </c>
      <c r="E6" s="62" t="s">
        <v>18</v>
      </c>
      <c r="F6" s="62" t="s">
        <v>46</v>
      </c>
      <c r="G6" s="65" t="s">
        <v>19</v>
      </c>
      <c r="H6" s="65" t="s">
        <v>64</v>
      </c>
      <c r="I6" s="65" t="s">
        <v>101</v>
      </c>
      <c r="J6" s="62"/>
    </row>
    <row r="7" spans="1:10" ht="60" customHeight="1" x14ac:dyDescent="0.8">
      <c r="A7" s="62">
        <v>4</v>
      </c>
      <c r="B7" s="62">
        <v>4</v>
      </c>
      <c r="C7" s="62" t="s">
        <v>20</v>
      </c>
      <c r="D7" s="62" t="s">
        <v>109</v>
      </c>
      <c r="E7" s="62" t="s">
        <v>22</v>
      </c>
      <c r="F7" s="62" t="s">
        <v>46</v>
      </c>
      <c r="G7" s="65" t="s">
        <v>23</v>
      </c>
      <c r="H7" s="65" t="s">
        <v>59</v>
      </c>
      <c r="I7" s="65" t="s">
        <v>102</v>
      </c>
      <c r="J7" s="62"/>
    </row>
    <row r="8" spans="1:10" ht="60" customHeight="1" x14ac:dyDescent="0.8">
      <c r="A8" s="62">
        <v>5</v>
      </c>
      <c r="B8" s="62">
        <v>5</v>
      </c>
      <c r="C8" s="62" t="s">
        <v>24</v>
      </c>
      <c r="D8" s="62" t="s">
        <v>109</v>
      </c>
      <c r="E8" s="62" t="s">
        <v>25</v>
      </c>
      <c r="F8" s="62" t="s">
        <v>46</v>
      </c>
      <c r="G8" s="65" t="s">
        <v>26</v>
      </c>
      <c r="H8" s="65" t="s">
        <v>58</v>
      </c>
      <c r="I8" s="65" t="s">
        <v>103</v>
      </c>
      <c r="J8" s="62"/>
    </row>
    <row r="9" spans="1:10" ht="60" customHeight="1" x14ac:dyDescent="0.8">
      <c r="A9" s="62">
        <v>6</v>
      </c>
      <c r="B9" s="62">
        <v>6</v>
      </c>
      <c r="C9" s="62" t="s">
        <v>27</v>
      </c>
      <c r="D9" s="62" t="s">
        <v>109</v>
      </c>
      <c r="E9" s="62" t="s">
        <v>28</v>
      </c>
      <c r="F9" s="62" t="s">
        <v>46</v>
      </c>
      <c r="G9" s="65" t="s">
        <v>29</v>
      </c>
      <c r="H9" s="65" t="s">
        <v>65</v>
      </c>
      <c r="I9" s="65" t="s">
        <v>104</v>
      </c>
      <c r="J9" s="62"/>
    </row>
    <row r="10" spans="1:10" ht="60" customHeight="1" x14ac:dyDescent="0.8">
      <c r="A10" s="62">
        <v>7</v>
      </c>
      <c r="B10" s="62">
        <v>7</v>
      </c>
      <c r="C10" s="62" t="s">
        <v>30</v>
      </c>
      <c r="D10" s="62" t="s">
        <v>97</v>
      </c>
      <c r="E10" s="62" t="s">
        <v>31</v>
      </c>
      <c r="F10" s="62" t="s">
        <v>51</v>
      </c>
      <c r="G10" s="65" t="s">
        <v>32</v>
      </c>
      <c r="H10" s="65" t="s">
        <v>63</v>
      </c>
      <c r="I10" s="65" t="s">
        <v>105</v>
      </c>
      <c r="J10" s="62"/>
    </row>
    <row r="11" spans="1:10" ht="60" customHeight="1" x14ac:dyDescent="0.8">
      <c r="A11" s="62">
        <v>8</v>
      </c>
      <c r="B11" s="62">
        <v>8</v>
      </c>
      <c r="C11" s="62" t="s">
        <v>33</v>
      </c>
      <c r="D11" s="62" t="s">
        <v>109</v>
      </c>
      <c r="E11" s="62" t="s">
        <v>34</v>
      </c>
      <c r="F11" s="62" t="s">
        <v>51</v>
      </c>
      <c r="G11" s="65" t="s">
        <v>35</v>
      </c>
      <c r="H11" s="65" t="s">
        <v>62</v>
      </c>
      <c r="I11" s="65" t="s">
        <v>106</v>
      </c>
      <c r="J11" s="62"/>
    </row>
    <row r="12" spans="1:10" ht="60" customHeight="1" x14ac:dyDescent="0.8">
      <c r="A12" s="62">
        <v>9</v>
      </c>
      <c r="B12" s="62">
        <v>9</v>
      </c>
      <c r="C12" s="62" t="s">
        <v>36</v>
      </c>
      <c r="D12" s="62" t="s">
        <v>97</v>
      </c>
      <c r="E12" s="62" t="s">
        <v>37</v>
      </c>
      <c r="F12" s="62" t="s">
        <v>51</v>
      </c>
      <c r="G12" s="65" t="s">
        <v>38</v>
      </c>
      <c r="H12" s="65" t="s">
        <v>61</v>
      </c>
      <c r="I12" s="65" t="s">
        <v>107</v>
      </c>
      <c r="J12" s="62"/>
    </row>
    <row r="13" spans="1:10" ht="60" customHeight="1" x14ac:dyDescent="0.8">
      <c r="A13" s="62">
        <v>10</v>
      </c>
      <c r="B13" s="62">
        <v>10</v>
      </c>
      <c r="C13" s="62" t="s">
        <v>39</v>
      </c>
      <c r="D13" s="62" t="s">
        <v>109</v>
      </c>
      <c r="E13" s="62" t="s">
        <v>40</v>
      </c>
      <c r="F13" s="62" t="s">
        <v>51</v>
      </c>
      <c r="G13" s="65" t="s">
        <v>41</v>
      </c>
      <c r="H13" s="65" t="s">
        <v>60</v>
      </c>
      <c r="I13" s="65" t="s">
        <v>108</v>
      </c>
      <c r="J13" s="62"/>
    </row>
    <row r="14" spans="1:10" x14ac:dyDescent="0.8">
      <c r="B14" s="46"/>
      <c r="C14" s="46"/>
      <c r="D14" s="46"/>
      <c r="E14" s="46"/>
      <c r="F14" s="46"/>
      <c r="G14" s="47"/>
      <c r="H14" s="47"/>
      <c r="I14" s="47"/>
      <c r="J14" s="46"/>
    </row>
    <row r="15" spans="1:10" x14ac:dyDescent="0.8">
      <c r="A15" s="48" t="s">
        <v>117</v>
      </c>
      <c r="B15" s="46"/>
      <c r="C15" s="46"/>
      <c r="D15" s="46"/>
      <c r="E15" s="46"/>
      <c r="F15" s="46"/>
      <c r="G15" s="47"/>
      <c r="H15" s="47"/>
      <c r="I15" s="47"/>
      <c r="J15" s="46"/>
    </row>
    <row r="16" spans="1:10" x14ac:dyDescent="0.8">
      <c r="G16" s="45"/>
      <c r="H16" s="45"/>
      <c r="I16" s="45"/>
    </row>
    <row r="17" spans="7:9" x14ac:dyDescent="0.8">
      <c r="G17" s="45"/>
      <c r="H17" s="45"/>
      <c r="I17" s="45"/>
    </row>
    <row r="18" spans="7:9" x14ac:dyDescent="0.8">
      <c r="G18" s="45"/>
      <c r="H18" s="45"/>
      <c r="I18" s="45"/>
    </row>
    <row r="19" spans="7:9" x14ac:dyDescent="0.8">
      <c r="G19" s="45"/>
      <c r="H19" s="45"/>
      <c r="I19" s="45"/>
    </row>
    <row r="20" spans="7:9" x14ac:dyDescent="0.8">
      <c r="G20" s="45"/>
      <c r="H20" s="45"/>
      <c r="I20" s="45"/>
    </row>
  </sheetData>
  <sheetProtection algorithmName="SHA-512" hashValue="OZhxRVAv2INdyWUwxC/R0cfFOOSX2a23oJnedWMdKS4Z/njFjNLCk/N09Foa+xesQO5n/Wd4P6hP2VeiaWDidA==" saltValue="gw1RyKasyNZtOequ83RE0w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ផ្ទៀងផ្ទា់ត់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2020-05-02T03:47:28Z</cp:lastPrinted>
  <dcterms:created xsi:type="dcterms:W3CDTF">2020-04-30T04:32:59Z</dcterms:created>
  <dcterms:modified xsi:type="dcterms:W3CDTF">2020-05-02T03:48:09Z</dcterms:modified>
  <cp:category/>
</cp:coreProperties>
</file>