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2-06-2020\upload to system\"/>
    </mc:Choice>
  </mc:AlternateContent>
  <bookViews>
    <workbookView xWindow="-110" yWindow="-110" windowWidth="23260" windowHeight="1258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Print_Area" localSheetId="2">upload!$A$1:$J$11</definedName>
    <definedName name="_xlnm.Print_Titles" localSheetId="2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R5" i="2"/>
  <c r="S5" i="2" s="1"/>
  <c r="T5" i="2" s="1"/>
  <c r="U5" i="2" s="1"/>
  <c r="V5" i="2" s="1"/>
  <c r="R3" i="2"/>
  <c r="S3" i="2" s="1"/>
  <c r="T3" i="2" s="1"/>
  <c r="U3" i="2" s="1"/>
  <c r="V3" i="2" s="1"/>
  <c r="L3" i="2"/>
  <c r="K3" i="2"/>
  <c r="AW2" i="2"/>
  <c r="W5" i="2" l="1"/>
  <c r="X5" i="2"/>
  <c r="Y5" i="2"/>
  <c r="W4" i="2"/>
  <c r="X4" i="2"/>
  <c r="Y4" i="2"/>
  <c r="Z4" i="2" s="1"/>
  <c r="O4" i="2"/>
  <c r="M5" i="2"/>
  <c r="P4" i="2" s="1"/>
  <c r="N4" i="2"/>
  <c r="W3" i="2"/>
  <c r="Y3" i="2"/>
  <c r="X3" i="2"/>
  <c r="M3" i="2"/>
  <c r="N5" i="2" l="1"/>
  <c r="Z5" i="2"/>
  <c r="Q4" i="2"/>
  <c r="AA4" i="2" s="1"/>
  <c r="Z3" i="2"/>
  <c r="O5" i="2"/>
  <c r="P5" i="2"/>
  <c r="Q5" i="2" s="1"/>
  <c r="AA5" i="2" s="1"/>
  <c r="O3" i="2"/>
  <c r="P3" i="2"/>
  <c r="N3" i="2"/>
  <c r="Q3" i="2" l="1"/>
  <c r="AA3" i="2" l="1"/>
  <c r="AZ2" i="2"/>
  <c r="AY2" i="2"/>
  <c r="AV2" i="2" l="1"/>
  <c r="AU2" i="2"/>
  <c r="AT2" i="2"/>
  <c r="BA2" i="2" s="1"/>
  <c r="BB2" i="2" s="1"/>
</calcChain>
</file>

<file path=xl/sharedStrings.xml><?xml version="1.0" encoding="utf-8"?>
<sst xmlns="http://schemas.openxmlformats.org/spreadsheetml/2006/main" count="158" uniqueCount="74">
  <si>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ម៉ាស្ទ័រស៊ុគីស៊ុប (ម៉ាស្ទ័រស៊ុគីស៊ុប)  </t>
    </r>
    <r>
      <rPr>
        <sz val="11"/>
        <color rgb="FFFF0000"/>
        <rFont val="Khmer OS Muol Light"/>
      </rPr>
      <t xml:space="preserve">សកម្មភាពអាជីវកម្ម  ភោជនីយដ្ឋាន
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172E0E1E2​ ផ្លូវ169 ភូមិ  ឃុំ/សង្កាត់ វាលវង់ ក្រុង/ស្រុក/ខណ្ឌ ៧មករា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ចាប់ពីថ្ងៃទី០៩ ខែមិថុនា ឆ្នាំ២០២០ ដល់ថ្ងៃទី០៧ ខែសីហា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</si>
  <si>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</si>
  <si>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</si>
  <si>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</si>
  <si>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</si>
  <si>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</si>
  <si>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</si>
  <si>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</si>
  <si>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</si>
  <si>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</si>
  <si>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កឹម ដានី</t>
  </si>
  <si>
    <t>ស</t>
  </si>
  <si>
    <t>1994-04-24</t>
  </si>
  <si>
    <t>29412171103773ត</t>
  </si>
  <si>
    <t>អ៊ិន សុភី</t>
  </si>
  <si>
    <t>1994-01-29</t>
  </si>
  <si>
    <t>29412171103358ណ</t>
  </si>
  <si>
    <t>គង់ ស្រីអូន</t>
  </si>
  <si>
    <t>1991-02-01</t>
  </si>
  <si>
    <t>29108192169635ស</t>
  </si>
  <si>
    <t>បានបញ្ចប់ត្រឹមលេខរៀងទី 3 ឈ្មោះ គង់ ស្រីអូន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</si>
  <si>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ថ្ងៃទី០៩ ខែមិថុនា ឆ្នាំ២០២០
ហត្ថលេខា និងត្រា
នាយកក្រុមហ៊ុន</t>
  </si>
  <si>
    <t>គណនេយ្យ</t>
  </si>
  <si>
    <t>រត់តុ</t>
  </si>
  <si>
    <t>ទទួលទំនិញ</t>
  </si>
  <si>
    <t>100713341</t>
  </si>
  <si>
    <t>090713672</t>
  </si>
  <si>
    <t>050786370</t>
  </si>
  <si>
    <t>010540909</t>
  </si>
  <si>
    <t>086554932</t>
  </si>
  <si>
    <t>070913590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</si>
  <si>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</si>
  <si>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</si>
  <si>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</si>
  <si>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</si>
  <si>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</si>
  <si>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</si>
  <si>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</si>
  <si>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</si>
  <si>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</si>
  <si>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</si>
  <si>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</si>
  <si>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</si>
  <si>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</si>
  <si>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</si>
  <si>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</si>
  <si>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</si>
  <si>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</si>
  <si>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</si>
  <si>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</si>
  <si>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</si>
  <si>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</si>
  <si>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</si>
  <si>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</si>
  <si>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</si>
  <si>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</si>
  <si>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</si>
  <si>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</si>
  <si>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</si>
  <si>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</si>
  <si>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</si>
  <si>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</si>
  <si>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</si>
  <si>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រយៈពេលព្យួរកិច្ចសន្យាការងារ ៦០ថ្ងៃ ចាប់ពីថ្ងៃទី០៩ ខែមិថុនា ឆ្នាំ២០២០ ដល់ថ្ងៃទី០៧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</si>
  <si>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</si>
  <si>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</si>
  <si>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</si>
  <si>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</si>
  <si>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</si>
  <si>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</si>
  <si>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</si>
  <si>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</si>
  <si>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 ឈ្មោះគង់ ស្រីអូន (ស្រីចំនួន 3 នាក់) ក្នុងនោះ
- ទទួលបានប្រាក់ឧបត្ថម្ភចំនួន 3 នាក់ (ស្រី  3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</si>
  <si>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ម៉ាស្ទ័រស៊ុគីស៊ុប សកម្មភាពអាជីវកម្ម  ភោជនីយដ្ឋាន
អាសយដ្ឋាន លេខផ្ទះ លេខផ្លូវ 172E0E1E2​ ផ្លូវ169 ភូមិ  សង្កាត់ វាលវង់ ខណ្ឌ ៧មករា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</si>
</sst>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  <font>
      <sz val="11"/>
      <color rgb="FF000000"/>
      <name val="Khmer OS Muo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2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0" fillId="3" borderId="10" xfId="0" applyNumberFormat="1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4" xfId="0" applyFont="1" applyFill="1" applyBorder="1" applyAlignment="1" applyProtection="1">
      <alignment horizontal="left" vertical="center"/>
    </xf>
    <xf numFmtId="49" fontId="22" fillId="0" borderId="14" xfId="0" applyNumberFormat="1" applyFont="1" applyFill="1" applyBorder="1" applyAlignment="1" applyProtection="1">
      <alignment horizontal="left" vertical="center"/>
    </xf>
    <xf numFmtId="0" fontId="22" fillId="0" borderId="17" xfId="0" applyFont="1" applyFill="1" applyBorder="1" applyAlignment="1" applyProtection="1">
      <alignment horizontal="left" vertical="center"/>
    </xf>
    <xf numFmtId="0" fontId="24" fillId="0" borderId="12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A6" sqref="A6:I7"/>
    </sheetView>
  </sheetViews>
  <sheetFormatPr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6.08203125" style="1" customWidth="1"/>
    <col min="7" max="8" width="17" style="1" customWidth="1"/>
    <col min="9" max="9" width="15" customWidth="1"/>
  </cols>
  <sheetData>
    <row r="1" spans="1:9" ht="159.9" customHeight="1" x14ac:dyDescent="0.95">
      <c r="A1" s="73" t="s">
        <v>0</v>
      </c>
      <c r="B1" s="74"/>
      <c r="C1" s="74"/>
      <c r="D1" s="74"/>
      <c r="E1" s="74"/>
      <c r="F1" s="74"/>
      <c r="G1" s="74"/>
      <c r="H1" s="74"/>
      <c r="I1" s="74"/>
    </row>
    <row r="2" spans="1:9" ht="84.75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95">
      <c r="A3" s="3">
        <v>1</v>
      </c>
      <c r="B3" s="3" t="s">
        <v>10</v>
      </c>
      <c r="C3" s="3" t="s">
        <v>11</v>
      </c>
      <c r="D3" s="3" t="s">
        <v>12</v>
      </c>
      <c r="E3" s="3" t="s">
        <v>22</v>
      </c>
      <c r="F3" s="5" t="s">
        <v>13</v>
      </c>
      <c r="G3" s="5" t="s">
        <v>25</v>
      </c>
      <c r="H3" s="5" t="s">
        <v>28</v>
      </c>
      <c r="I3" s="3"/>
    </row>
    <row r="4" spans="1:9" ht="60" customHeight="1" x14ac:dyDescent="0.95">
      <c r="A4" s="3">
        <v>2</v>
      </c>
      <c r="B4" s="3" t="s">
        <v>14</v>
      </c>
      <c r="C4" s="3" t="s">
        <v>11</v>
      </c>
      <c r="D4" s="3" t="s">
        <v>15</v>
      </c>
      <c r="E4" s="3" t="s">
        <v>23</v>
      </c>
      <c r="F4" s="5" t="s">
        <v>16</v>
      </c>
      <c r="G4" s="5" t="s">
        <v>26</v>
      </c>
      <c r="H4" s="5" t="s">
        <v>29</v>
      </c>
      <c r="I4" s="3"/>
    </row>
    <row r="5" spans="1:9" ht="60" customHeight="1" x14ac:dyDescent="0.95">
      <c r="A5" s="3">
        <v>3</v>
      </c>
      <c r="B5" s="3" t="s">
        <v>17</v>
      </c>
      <c r="C5" s="3" t="s">
        <v>11</v>
      </c>
      <c r="D5" s="3" t="s">
        <v>18</v>
      </c>
      <c r="E5" s="3" t="s">
        <v>24</v>
      </c>
      <c r="F5" s="5" t="s">
        <v>19</v>
      </c>
      <c r="G5" s="5" t="s">
        <v>27</v>
      </c>
      <c r="H5" s="5" t="s">
        <v>30</v>
      </c>
      <c r="I5" s="3"/>
    </row>
    <row r="6" spans="1:9" x14ac:dyDescent="0.95">
      <c r="A6" s="75"/>
      <c r="B6" s="75"/>
      <c r="C6" s="75"/>
      <c r="D6" s="75"/>
      <c r="E6" s="75"/>
      <c r="F6" s="76"/>
      <c r="G6" s="76"/>
      <c r="H6" s="76"/>
      <c r="I6" s="75"/>
    </row>
    <row r="7" spans="1:9" x14ac:dyDescent="0.95">
      <c r="A7" s="75"/>
      <c r="B7" s="75"/>
      <c r="C7" s="75"/>
      <c r="D7" s="75"/>
      <c r="E7" s="75"/>
      <c r="F7" s="76"/>
      <c r="G7" s="76"/>
      <c r="H7" s="76"/>
      <c r="I7" s="75"/>
    </row>
    <row r="8" spans="1:9" ht="39.9" customHeight="1" x14ac:dyDescent="0.95">
      <c r="A8" s="77" t="s">
        <v>20</v>
      </c>
      <c r="B8" s="75"/>
      <c r="C8" s="75"/>
      <c r="D8" s="75"/>
      <c r="E8" s="75"/>
      <c r="F8" s="76"/>
      <c r="G8" s="78" t="s">
        <v>21</v>
      </c>
      <c r="H8" s="76"/>
      <c r="I8" s="75"/>
    </row>
    <row r="9" spans="1:9" x14ac:dyDescent="0.95">
      <c r="A9" s="75"/>
      <c r="B9" s="75"/>
      <c r="C9" s="75"/>
      <c r="D9" s="75"/>
      <c r="E9" s="75"/>
      <c r="F9" s="76"/>
      <c r="G9" s="76"/>
      <c r="H9" s="76"/>
      <c r="I9" s="75"/>
    </row>
    <row r="10" spans="1:9" x14ac:dyDescent="0.95">
      <c r="A10" s="75"/>
      <c r="B10" s="75"/>
      <c r="C10" s="75"/>
      <c r="D10" s="75"/>
      <c r="E10" s="75"/>
      <c r="F10" s="76"/>
      <c r="G10" s="76"/>
      <c r="H10" s="76"/>
      <c r="I10" s="75"/>
    </row>
    <row r="11" spans="1:9" x14ac:dyDescent="0.95">
      <c r="A11" s="75"/>
      <c r="B11" s="75"/>
      <c r="C11" s="75"/>
      <c r="D11" s="75"/>
      <c r="E11" s="75"/>
      <c r="F11" s="76"/>
      <c r="G11" s="76"/>
      <c r="H11" s="76"/>
      <c r="I11" s="75"/>
    </row>
    <row r="12" spans="1:9" x14ac:dyDescent="0.95">
      <c r="A12" s="75"/>
      <c r="B12" s="75"/>
      <c r="C12" s="75"/>
      <c r="D12" s="75"/>
      <c r="E12" s="75"/>
      <c r="F12" s="76"/>
      <c r="G12" s="76"/>
      <c r="H12" s="76"/>
      <c r="I12" s="75"/>
    </row>
    <row r="13" spans="1:9" x14ac:dyDescent="0.95">
      <c r="A13" s="75"/>
      <c r="B13" s="75"/>
      <c r="C13" s="75"/>
      <c r="D13" s="75"/>
      <c r="E13" s="75"/>
      <c r="F13" s="76"/>
      <c r="G13" s="76"/>
      <c r="H13" s="76"/>
      <c r="I13" s="7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6:I7"/>
    <mergeCell ref="A8:F13"/>
    <mergeCell ref="G8:I13"/>
  </mergeCells>
  <printOptions horizontalCentered="1"/>
  <pageMargins left="0.3" right="0.2" top="0.2" bottom="0.4" header="0.2" footer="0.2"/>
  <pageSetup paperSize="9" scale="82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"/>
  <sheetViews>
    <sheetView zoomScaleNormal="100" workbookViewId="0">
      <selection activeCell="AZ2" sqref="AZ2"/>
    </sheetView>
  </sheetViews>
  <sheetFormatPr defaultColWidth="9" defaultRowHeight="23" x14ac:dyDescent="0.95"/>
  <cols>
    <col min="1" max="1" width="6" style="6" customWidth="1"/>
    <col min="2" max="2" width="16" style="6" customWidth="1"/>
    <col min="3" max="3" width="4" style="6" customWidth="1"/>
    <col min="4" max="4" width="12" style="6" customWidth="1"/>
    <col min="5" max="5" width="13" style="6" customWidth="1"/>
    <col min="6" max="6" width="26.08203125" style="7" customWidth="1"/>
    <col min="7" max="8" width="17" style="7" customWidth="1"/>
    <col min="9" max="9" width="15" style="6" customWidth="1"/>
    <col min="10" max="10" width="11.1640625" style="43" customWidth="1"/>
    <col min="11" max="11" width="9.1640625" style="43" customWidth="1"/>
    <col min="12" max="12" width="10.08203125" style="43" customWidth="1"/>
    <col min="13" max="13" width="10.9140625" style="44" customWidth="1"/>
    <col min="14" max="17" width="8" style="43" customWidth="1"/>
    <col min="18" max="18" width="12.1640625" style="43" customWidth="1"/>
    <col min="19" max="19" width="12.4140625" style="43" customWidth="1"/>
    <col min="20" max="20" width="9.5" style="43" customWidth="1"/>
    <col min="21" max="21" width="12.08203125" style="43" customWidth="1"/>
    <col min="22" max="22" width="12.6640625" style="44" customWidth="1"/>
    <col min="23" max="24" width="8" style="43" customWidth="1"/>
    <col min="25" max="25" width="10.9140625" style="43" customWidth="1"/>
    <col min="26" max="26" width="9.1640625" style="43" customWidth="1"/>
    <col min="27" max="27" width="8.9140625" style="43" customWidth="1"/>
    <col min="28" max="28" width="8.9140625" style="45" customWidth="1"/>
    <col min="29" max="29" width="7.6640625" style="43" hidden="1" customWidth="1"/>
    <col min="30" max="30" width="15.4140625" style="43" hidden="1" customWidth="1"/>
    <col min="31" max="31" width="7.6640625" style="43" hidden="1" customWidth="1"/>
    <col min="32" max="32" width="11.1640625" style="43" hidden="1" customWidth="1"/>
    <col min="33" max="33" width="15.4140625" style="43" hidden="1" customWidth="1"/>
    <col min="34" max="34" width="11.5" style="43" hidden="1" customWidth="1"/>
    <col min="35" max="35" width="12.08203125" style="43" hidden="1" customWidth="1"/>
    <col min="36" max="36" width="12.58203125" style="43" hidden="1" customWidth="1"/>
    <col min="37" max="37" width="11.5" style="43" hidden="1" customWidth="1"/>
    <col min="38" max="38" width="12.08203125" style="43" hidden="1" customWidth="1"/>
    <col min="39" max="39" width="12.58203125" style="43" hidden="1" customWidth="1"/>
    <col min="40" max="40" width="11.5" style="43" hidden="1" customWidth="1"/>
    <col min="41" max="41" width="12.08203125" style="43" hidden="1" customWidth="1"/>
    <col min="42" max="42" width="12.58203125" style="43" hidden="1" customWidth="1"/>
    <col min="43" max="43" width="7.6640625" style="43" hidden="1" customWidth="1"/>
    <col min="44" max="44" width="9" style="43"/>
    <col min="45" max="45" width="9.5" style="43" customWidth="1"/>
    <col min="46" max="51" width="9" style="43"/>
    <col min="52" max="52" width="9.6640625" style="43" customWidth="1"/>
    <col min="53" max="53" width="10.4140625" style="43" customWidth="1"/>
    <col min="54" max="54" width="8.9140625" style="43" bestFit="1" customWidth="1"/>
    <col min="55" max="55" width="35.5" style="43" customWidth="1"/>
    <col min="56" max="16384" width="9" style="6"/>
  </cols>
  <sheetData>
    <row r="1" spans="1:55" ht="159.9" customHeight="1" thickTop="1" x14ac:dyDescent="0.9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81" t="s">
        <v>31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"/>
      <c r="AC1" s="9" t="s">
        <v>3</v>
      </c>
      <c r="AD1" s="9" t="s">
        <v>32</v>
      </c>
      <c r="AE1" s="10" t="s">
        <v>3</v>
      </c>
      <c r="AF1" s="10" t="s">
        <v>33</v>
      </c>
      <c r="AG1" s="10" t="s">
        <v>32</v>
      </c>
      <c r="AH1" s="11" t="s">
        <v>34</v>
      </c>
      <c r="AI1" s="11" t="s">
        <v>35</v>
      </c>
      <c r="AJ1" s="11" t="s">
        <v>36</v>
      </c>
      <c r="AK1" s="12" t="s">
        <v>34</v>
      </c>
      <c r="AL1" s="12" t="s">
        <v>35</v>
      </c>
      <c r="AM1" s="12" t="s">
        <v>36</v>
      </c>
      <c r="AN1" s="13" t="s">
        <v>34</v>
      </c>
      <c r="AO1" s="13" t="s">
        <v>35</v>
      </c>
      <c r="AP1" s="13" t="s">
        <v>36</v>
      </c>
      <c r="AQ1" s="14"/>
      <c r="AR1" s="15" t="s">
        <v>37</v>
      </c>
      <c r="AS1" s="15" t="s">
        <v>38</v>
      </c>
      <c r="AT1" s="15" t="s">
        <v>39</v>
      </c>
      <c r="AU1" s="15" t="s">
        <v>40</v>
      </c>
      <c r="AV1" s="15" t="s">
        <v>41</v>
      </c>
      <c r="AW1" s="15" t="s">
        <v>42</v>
      </c>
      <c r="AX1" s="15" t="s">
        <v>34</v>
      </c>
      <c r="AY1" s="15" t="s">
        <v>43</v>
      </c>
      <c r="AZ1" s="15" t="s">
        <v>44</v>
      </c>
      <c r="BA1" s="15" t="s">
        <v>45</v>
      </c>
      <c r="BB1" s="16" t="s">
        <v>46</v>
      </c>
      <c r="BC1" s="17" t="s">
        <v>47</v>
      </c>
    </row>
    <row r="2" spans="1:55" ht="84.75" customHeight="1" thickBot="1" x14ac:dyDescen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34</v>
      </c>
      <c r="K2" s="19" t="s">
        <v>33</v>
      </c>
      <c r="L2" s="19" t="s">
        <v>48</v>
      </c>
      <c r="M2" s="20" t="s">
        <v>49</v>
      </c>
      <c r="N2" s="19" t="s">
        <v>50</v>
      </c>
      <c r="O2" s="19" t="s">
        <v>51</v>
      </c>
      <c r="P2" s="19" t="s">
        <v>52</v>
      </c>
      <c r="Q2" s="19" t="s">
        <v>35</v>
      </c>
      <c r="R2" s="19" t="s">
        <v>53</v>
      </c>
      <c r="S2" s="19" t="s">
        <v>54</v>
      </c>
      <c r="T2" s="19" t="s">
        <v>55</v>
      </c>
      <c r="U2" s="19" t="s">
        <v>56</v>
      </c>
      <c r="V2" s="20" t="s">
        <v>57</v>
      </c>
      <c r="W2" s="19" t="s">
        <v>58</v>
      </c>
      <c r="X2" s="19" t="s">
        <v>59</v>
      </c>
      <c r="Y2" s="19" t="s">
        <v>60</v>
      </c>
      <c r="Z2" s="19" t="s">
        <v>36</v>
      </c>
      <c r="AA2" s="19" t="s">
        <v>32</v>
      </c>
      <c r="AB2" s="21"/>
      <c r="AC2" s="22" t="s">
        <v>61</v>
      </c>
      <c r="AD2" s="22">
        <v>1</v>
      </c>
      <c r="AE2" s="23" t="s">
        <v>61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COUNTA($A$3:$A5)</f>
        <v>3</v>
      </c>
      <c r="AS2" s="28">
        <f>COUNTIF($C$3:$C5,"ស្រី")</f>
        <v>3</v>
      </c>
      <c r="AT2" s="28">
        <f>COUNTIF($AA$3:$AA5,1)</f>
        <v>3</v>
      </c>
      <c r="AU2" s="28">
        <f>DCOUNT($A$2:$AA5,"ផ្ទៀងផ្ទាត់ចុងក្រោយ",$AC$1:$AD$2)</f>
        <v>3</v>
      </c>
      <c r="AV2" s="28">
        <f>COUNTIF($AA$3:$AA$5,2)</f>
        <v>0</v>
      </c>
      <c r="AW2" s="28">
        <f>COUNTIF(K:K,2)</f>
        <v>0</v>
      </c>
      <c r="AX2" s="28">
        <f>DCOUNT($A$2:$AA5,"គ្មានស្នាមមេដៃ",$AH$1:$AJ$2)</f>
        <v>0</v>
      </c>
      <c r="AY2" s="28">
        <f>DCOUNT($A$2:$AA5,"NID_problem",$AK$1:$AM$2)</f>
        <v>0</v>
      </c>
      <c r="AZ2" s="28">
        <f>DCOUNT($A$2:$AA5,"NID_problem",$AN$1:$AP$2)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 x14ac:dyDescent="0.95">
      <c r="A3" s="3">
        <v>1</v>
      </c>
      <c r="B3" s="3" t="s">
        <v>10</v>
      </c>
      <c r="C3" s="3" t="s">
        <v>61</v>
      </c>
      <c r="D3" s="3" t="s">
        <v>12</v>
      </c>
      <c r="E3" s="3" t="s">
        <v>22</v>
      </c>
      <c r="F3" s="5" t="s">
        <v>13</v>
      </c>
      <c r="G3" s="5" t="s">
        <v>25</v>
      </c>
      <c r="H3" s="5" t="s">
        <v>28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100713341</v>
      </c>
      <c r="M3" s="34" t="str">
        <f>IF(L3="បរទេស","បរទេស",IF(AND($BC$2=1,LEN(L3)=8),"0"&amp;L3,IF(LEN(L3)&gt;9,2,LEFT(L3,9))))</f>
        <v>100713341</v>
      </c>
      <c r="N3" s="35">
        <f>IF(L3="បរទេស",1,IF((LEN($M3)-9)=0,1,2))</f>
        <v>1</v>
      </c>
      <c r="O3" s="35">
        <f>IF(M3="",2,1)</f>
        <v>1</v>
      </c>
      <c r="P3" s="35">
        <f>IF(M3="បរទេស",1,IF(COUNTIF(M:M,$M3)&gt;1,2,1))</f>
        <v>1</v>
      </c>
      <c r="Q3" s="36">
        <f>IF(M3="បរទេស",1,MAX(N3:P3))</f>
        <v>1</v>
      </c>
      <c r="R3" s="37" t="str">
        <f>H3</f>
        <v>010540909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010540909</v>
      </c>
      <c r="T3" s="35" t="e">
        <f>LEFT(S3, SEARCH("/",S3,1)-1)</f>
        <v>#VALUE!</v>
      </c>
      <c r="U3" s="33" t="str">
        <f>IFERROR(T3,S3)</f>
        <v>010540909</v>
      </c>
      <c r="V3" s="38" t="str">
        <f>IF(LEFT(U3,5)="បរទេស","បរទេស",IF(LEFT(U3,3)="855","0"&amp;MID(U3,4,10),IF(LEFT(U3,1)="0",MID(U3,1,10),IF(LEFT(U3,1)&gt;=1,"0"&amp;MID(U3,1,10),U3))))</f>
        <v>010540909</v>
      </c>
      <c r="W3" s="35">
        <f>IF(V3="បរទេស",1,IF(OR(LEN(V3)=9,LEN(V3)=10),1,2))</f>
        <v>1</v>
      </c>
      <c r="X3" s="39">
        <f>IF(V3="",2,1)</f>
        <v>1</v>
      </c>
      <c r="Y3" s="35">
        <f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79" t="s">
        <v>62</v>
      </c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</row>
    <row r="4" spans="1:55" ht="60" customHeight="1" x14ac:dyDescent="0.95">
      <c r="A4" s="3">
        <v>2</v>
      </c>
      <c r="B4" s="3" t="s">
        <v>14</v>
      </c>
      <c r="C4" s="3" t="s">
        <v>61</v>
      </c>
      <c r="D4" s="3" t="s">
        <v>15</v>
      </c>
      <c r="E4" s="3" t="s">
        <v>23</v>
      </c>
      <c r="F4" s="5" t="s">
        <v>16</v>
      </c>
      <c r="G4" s="5" t="s">
        <v>26</v>
      </c>
      <c r="H4" s="5" t="s">
        <v>29</v>
      </c>
      <c r="I4" s="3"/>
      <c r="J4" s="31"/>
      <c r="K4" s="32">
        <f t="shared" ref="K4:K5" si="0">IF(OR(H4="បរទេស",G4="បរទេស"),2,1)</f>
        <v>1</v>
      </c>
      <c r="L4" s="33" t="str">
        <f t="shared" ref="L4:L5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090713672</v>
      </c>
      <c r="M4" s="34" t="str">
        <f t="shared" ref="M4:M5" si="2">IF(L4="បរទេស","បរទេស",IF(AND($BC$2=1,LEN(L4)=8),"0"&amp;L4,IF(LEN(L4)&gt;9,2,LEFT(L4,9))))</f>
        <v>090713672</v>
      </c>
      <c r="N4" s="35">
        <f t="shared" ref="N4:N5" si="3">IF(L4="បរទេស",1,IF((LEN($M4)-9)=0,1,2))</f>
        <v>1</v>
      </c>
      <c r="O4" s="35">
        <f t="shared" ref="O4:O5" si="4">IF(M4="",2,1)</f>
        <v>1</v>
      </c>
      <c r="P4" s="35">
        <f t="shared" ref="P4:P5" si="5">IF(M4="បរទេស",1,IF(COUNTIF(M:M,$M4)&gt;1,2,1))</f>
        <v>1</v>
      </c>
      <c r="Q4" s="36">
        <f t="shared" ref="Q4:Q5" si="6">IF(M4="បរទេស",1,MAX(N4:P4))</f>
        <v>1</v>
      </c>
      <c r="R4" s="37" t="str">
        <f t="shared" ref="R4:R5" si="7">H4</f>
        <v>086554932</v>
      </c>
      <c r="S4" s="33" t="str">
        <f t="shared" ref="S4:S5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086554932</v>
      </c>
      <c r="T4" s="35" t="e">
        <f t="shared" ref="T4:T5" si="9">LEFT(S4, SEARCH("/",S4,1)-1)</f>
        <v>#VALUE!</v>
      </c>
      <c r="U4" s="33" t="str">
        <f t="shared" ref="U4:U5" si="10">IFERROR(T4,S4)</f>
        <v>086554932</v>
      </c>
      <c r="V4" s="38" t="str">
        <f t="shared" ref="V4:V5" si="11">IF(LEFT(U4,5)="បរទេស","បរទេស",IF(LEFT(U4,3)="855","0"&amp;MID(U4,4,10),IF(LEFT(U4,1)="0",MID(U4,1,10),IF(LEFT(U4,1)&gt;=1,"0"&amp;MID(U4,1,10),U4))))</f>
        <v>086554932</v>
      </c>
      <c r="W4" s="35">
        <f t="shared" ref="W4:W5" si="12">IF(V4="បរទេស",1,IF(OR(LEN(V4)=9,LEN(V4)=10),1,2))</f>
        <v>1</v>
      </c>
      <c r="X4" s="39">
        <f t="shared" ref="X4:X5" si="13">IF(V4="",2,1)</f>
        <v>1</v>
      </c>
      <c r="Y4" s="35">
        <f t="shared" ref="Y4:Y5" si="14">IF(V4="បរទេស",1,IF(COUNTIF(V:V,$V4)&gt;1,2,1))</f>
        <v>1</v>
      </c>
      <c r="Z4" s="36">
        <f t="shared" ref="Z4:Z5" si="15">IF(V4="បរទេស",1,MAX(W4:Y4))</f>
        <v>1</v>
      </c>
      <c r="AA4" s="36">
        <f t="shared" ref="AA4:AA5" si="16">IF(K4=2,2,MAX(J4,Q4,Z4,Z4))</f>
        <v>1</v>
      </c>
    </row>
    <row r="5" spans="1:55" ht="60" customHeight="1" x14ac:dyDescent="0.95">
      <c r="A5" s="3">
        <v>3</v>
      </c>
      <c r="B5" s="3" t="s">
        <v>17</v>
      </c>
      <c r="C5" s="3" t="s">
        <v>61</v>
      </c>
      <c r="D5" s="3" t="s">
        <v>18</v>
      </c>
      <c r="E5" s="3" t="s">
        <v>24</v>
      </c>
      <c r="F5" s="5" t="s">
        <v>19</v>
      </c>
      <c r="G5" s="5" t="s">
        <v>27</v>
      </c>
      <c r="H5" s="5" t="s">
        <v>30</v>
      </c>
      <c r="I5" s="3"/>
      <c r="J5" s="31"/>
      <c r="K5" s="32">
        <f t="shared" si="0"/>
        <v>1</v>
      </c>
      <c r="L5" s="33" t="str">
        <f t="shared" si="1"/>
        <v>050786370</v>
      </c>
      <c r="M5" s="34" t="str">
        <f t="shared" si="2"/>
        <v>050786370</v>
      </c>
      <c r="N5" s="35">
        <f t="shared" si="3"/>
        <v>1</v>
      </c>
      <c r="O5" s="35">
        <f t="shared" si="4"/>
        <v>1</v>
      </c>
      <c r="P5" s="35">
        <f t="shared" si="5"/>
        <v>1</v>
      </c>
      <c r="Q5" s="36">
        <f t="shared" si="6"/>
        <v>1</v>
      </c>
      <c r="R5" s="37" t="str">
        <f t="shared" si="7"/>
        <v>070913590</v>
      </c>
      <c r="S5" s="33" t="str">
        <f t="shared" si="8"/>
        <v>070913590</v>
      </c>
      <c r="T5" s="35" t="e">
        <f t="shared" si="9"/>
        <v>#VALUE!</v>
      </c>
      <c r="U5" s="33" t="str">
        <f t="shared" si="10"/>
        <v>070913590</v>
      </c>
      <c r="V5" s="38" t="str">
        <f t="shared" si="11"/>
        <v>070913590</v>
      </c>
      <c r="W5" s="35">
        <f t="shared" si="12"/>
        <v>1</v>
      </c>
      <c r="X5" s="39">
        <f t="shared" si="13"/>
        <v>1</v>
      </c>
      <c r="Y5" s="35">
        <f t="shared" si="14"/>
        <v>1</v>
      </c>
      <c r="Z5" s="36">
        <f t="shared" si="15"/>
        <v>1</v>
      </c>
      <c r="AA5" s="36">
        <f t="shared" si="16"/>
        <v>1</v>
      </c>
    </row>
    <row r="6" spans="1:55" x14ac:dyDescent="0.95">
      <c r="A6" s="75"/>
      <c r="B6" s="75"/>
      <c r="C6" s="75"/>
      <c r="D6" s="75"/>
      <c r="E6" s="75"/>
      <c r="F6" s="76"/>
      <c r="G6" s="76"/>
      <c r="H6" s="76"/>
      <c r="I6" s="75"/>
    </row>
    <row r="7" spans="1:55" x14ac:dyDescent="0.95">
      <c r="A7" s="75"/>
      <c r="B7" s="75"/>
      <c r="C7" s="75"/>
      <c r="D7" s="75"/>
      <c r="E7" s="75"/>
      <c r="F7" s="76"/>
      <c r="G7" s="76"/>
      <c r="H7" s="76"/>
      <c r="I7" s="75"/>
    </row>
    <row r="8" spans="1:55" ht="39.9" customHeight="1" x14ac:dyDescent="0.95">
      <c r="A8" s="77" t="s">
        <v>20</v>
      </c>
      <c r="B8" s="75"/>
      <c r="C8" s="75"/>
      <c r="D8" s="75"/>
      <c r="E8" s="75"/>
      <c r="F8" s="76"/>
      <c r="G8" s="78" t="s">
        <v>21</v>
      </c>
      <c r="H8" s="76"/>
      <c r="I8" s="75"/>
    </row>
    <row r="9" spans="1:55" x14ac:dyDescent="0.95">
      <c r="A9" s="75"/>
      <c r="B9" s="75"/>
      <c r="C9" s="75"/>
      <c r="D9" s="75"/>
      <c r="E9" s="75"/>
      <c r="F9" s="76"/>
      <c r="G9" s="76"/>
      <c r="H9" s="76"/>
      <c r="I9" s="75"/>
    </row>
    <row r="10" spans="1:55" x14ac:dyDescent="0.95">
      <c r="A10" s="75"/>
      <c r="B10" s="75"/>
      <c r="C10" s="75"/>
      <c r="D10" s="75"/>
      <c r="E10" s="75"/>
      <c r="F10" s="76"/>
      <c r="G10" s="76"/>
      <c r="H10" s="76"/>
      <c r="I10" s="75"/>
    </row>
    <row r="11" spans="1:55" x14ac:dyDescent="0.95">
      <c r="A11" s="75"/>
      <c r="B11" s="75"/>
      <c r="C11" s="75"/>
      <c r="D11" s="75"/>
      <c r="E11" s="75"/>
      <c r="F11" s="76"/>
      <c r="G11" s="76"/>
      <c r="H11" s="76"/>
      <c r="I11" s="75"/>
    </row>
    <row r="12" spans="1:55" x14ac:dyDescent="0.95">
      <c r="A12" s="75"/>
      <c r="B12" s="75"/>
      <c r="C12" s="75"/>
      <c r="D12" s="75"/>
      <c r="E12" s="75"/>
      <c r="F12" s="76"/>
      <c r="G12" s="76"/>
      <c r="H12" s="76"/>
      <c r="I12" s="75"/>
    </row>
    <row r="13" spans="1:55" x14ac:dyDescent="0.95">
      <c r="A13" s="75"/>
      <c r="B13" s="75"/>
      <c r="C13" s="75"/>
      <c r="D13" s="75"/>
      <c r="E13" s="75"/>
      <c r="F13" s="76"/>
      <c r="G13" s="76"/>
      <c r="H13" s="76"/>
      <c r="I13" s="75"/>
    </row>
  </sheetData>
  <sheetProtection formatCells="0" formatColumns="0" formatRows="0" insertColumns="0" insertRows="0" insertHyperlinks="0" deleteColumns="0" deleteRows="0" sort="0" autoFilter="0" pivotTables="0"/>
  <mergeCells count="6">
    <mergeCell ref="AR3:BC3"/>
    <mergeCell ref="A1:I1"/>
    <mergeCell ref="A6:I7"/>
    <mergeCell ref="A8:F13"/>
    <mergeCell ref="G8:I13"/>
    <mergeCell ref="J1:AA1"/>
  </mergeCells>
  <printOptions horizontalCentered="1"/>
  <pageMargins left="0.3" right="0.2" top="0.2" bottom="0.4" header="0.2" footer="0.2"/>
  <pageSetup paperSize="9" scale="82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23" x14ac:dyDescent="0.95"/>
  <cols>
    <col min="1" max="1" width="6.08203125" style="6" customWidth="1"/>
    <col min="2" max="2" width="7.5" style="6" customWidth="1"/>
    <col min="3" max="3" width="18" style="6" customWidth="1"/>
    <col min="4" max="4" width="4" style="6" customWidth="1"/>
    <col min="5" max="5" width="12.08203125" style="6" customWidth="1"/>
    <col min="6" max="6" width="13" style="6" customWidth="1"/>
    <col min="7" max="7" width="19.5" style="7" customWidth="1"/>
    <col min="8" max="9" width="15.08203125" style="7" customWidth="1"/>
    <col min="10" max="10" width="19.58203125" style="6" customWidth="1"/>
    <col min="11" max="16384" width="9" style="6"/>
  </cols>
  <sheetData>
    <row r="1" spans="1:56" ht="90" customHeight="1" x14ac:dyDescent="0.95">
      <c r="A1" s="85" t="s">
        <v>73</v>
      </c>
      <c r="B1" s="86"/>
      <c r="C1" s="86"/>
      <c r="D1" s="86"/>
      <c r="E1" s="86"/>
      <c r="F1" s="86"/>
      <c r="G1" s="86"/>
      <c r="H1" s="86"/>
      <c r="I1" s="86"/>
      <c r="J1" s="87"/>
    </row>
    <row r="2" spans="1:56" ht="30" customHeight="1" x14ac:dyDescent="0.95">
      <c r="A2" s="83" t="s">
        <v>63</v>
      </c>
      <c r="B2" s="83"/>
      <c r="C2" s="83"/>
      <c r="D2" s="83"/>
      <c r="E2" s="83"/>
      <c r="F2" s="83"/>
      <c r="G2" s="83"/>
      <c r="H2" s="83"/>
      <c r="I2" s="83"/>
      <c r="J2" s="83"/>
    </row>
    <row r="3" spans="1:56" s="63" customFormat="1" ht="95.15" customHeight="1" x14ac:dyDescent="0.95">
      <c r="A3" s="60" t="s">
        <v>64</v>
      </c>
      <c r="B3" s="60" t="s">
        <v>65</v>
      </c>
      <c r="C3" s="61" t="s">
        <v>2</v>
      </c>
      <c r="D3" s="61" t="s">
        <v>3</v>
      </c>
      <c r="E3" s="61" t="s">
        <v>4</v>
      </c>
      <c r="F3" s="62" t="s">
        <v>5</v>
      </c>
      <c r="G3" s="62" t="s">
        <v>66</v>
      </c>
      <c r="H3" s="62" t="s">
        <v>67</v>
      </c>
      <c r="I3" s="62" t="s">
        <v>8</v>
      </c>
      <c r="J3" s="62" t="s">
        <v>68</v>
      </c>
    </row>
    <row r="4" spans="1:56" s="58" customFormat="1" ht="33.9" customHeight="1" x14ac:dyDescent="0.95">
      <c r="A4" s="46"/>
      <c r="B4" s="47"/>
      <c r="C4" s="68" t="s">
        <v>69</v>
      </c>
      <c r="D4" s="69"/>
      <c r="E4" s="69"/>
      <c r="F4" s="69"/>
      <c r="G4" s="70"/>
      <c r="H4" s="70"/>
      <c r="I4" s="70"/>
      <c r="J4" s="71"/>
    </row>
    <row r="5" spans="1:56" s="63" customFormat="1" ht="65" customHeight="1" x14ac:dyDescent="0.95">
      <c r="A5" s="64">
        <v>1</v>
      </c>
      <c r="B5" s="64">
        <v>1</v>
      </c>
      <c r="C5" s="64" t="s">
        <v>10</v>
      </c>
      <c r="D5" s="64" t="s">
        <v>61</v>
      </c>
      <c r="E5" s="64" t="s">
        <v>12</v>
      </c>
      <c r="F5" s="64" t="s">
        <v>22</v>
      </c>
      <c r="G5" s="65" t="s">
        <v>13</v>
      </c>
      <c r="H5" s="65" t="s">
        <v>25</v>
      </c>
      <c r="I5" s="65" t="s">
        <v>28</v>
      </c>
      <c r="J5" s="64"/>
    </row>
    <row r="6" spans="1:56" s="63" customFormat="1" ht="65" customHeight="1" x14ac:dyDescent="0.95">
      <c r="A6" s="64">
        <v>2</v>
      </c>
      <c r="B6" s="64">
        <v>2</v>
      </c>
      <c r="C6" s="64" t="s">
        <v>14</v>
      </c>
      <c r="D6" s="64" t="s">
        <v>61</v>
      </c>
      <c r="E6" s="64" t="s">
        <v>15</v>
      </c>
      <c r="F6" s="64" t="s">
        <v>23</v>
      </c>
      <c r="G6" s="65" t="s">
        <v>16</v>
      </c>
      <c r="H6" s="65" t="s">
        <v>26</v>
      </c>
      <c r="I6" s="65" t="s">
        <v>29</v>
      </c>
      <c r="J6" s="64"/>
    </row>
    <row r="7" spans="1:56" s="63" customFormat="1" ht="65" customHeight="1" x14ac:dyDescent="0.95">
      <c r="A7" s="64">
        <v>3</v>
      </c>
      <c r="B7" s="64">
        <v>3</v>
      </c>
      <c r="C7" s="64" t="s">
        <v>17</v>
      </c>
      <c r="D7" s="64" t="s">
        <v>61</v>
      </c>
      <c r="E7" s="64" t="s">
        <v>18</v>
      </c>
      <c r="F7" s="64" t="s">
        <v>24</v>
      </c>
      <c r="G7" s="65" t="s">
        <v>19</v>
      </c>
      <c r="H7" s="65" t="s">
        <v>27</v>
      </c>
      <c r="I7" s="65" t="s">
        <v>30</v>
      </c>
      <c r="J7" s="64"/>
    </row>
    <row r="8" spans="1:56" s="58" customFormat="1" ht="33.9" customHeight="1" x14ac:dyDescent="0.95">
      <c r="A8" s="46"/>
      <c r="B8" s="47"/>
      <c r="C8" s="72" t="s">
        <v>70</v>
      </c>
      <c r="D8" s="69"/>
      <c r="E8" s="69"/>
      <c r="F8" s="69"/>
      <c r="G8" s="70"/>
      <c r="H8" s="70"/>
      <c r="I8" s="70"/>
      <c r="J8" s="71"/>
    </row>
    <row r="9" spans="1:56" s="50" customFormat="1" ht="65" customHeight="1" x14ac:dyDescent="0.95">
      <c r="A9" s="48"/>
      <c r="B9" s="48"/>
      <c r="C9" s="49" t="s">
        <v>71</v>
      </c>
      <c r="D9" s="49" t="s">
        <v>71</v>
      </c>
      <c r="E9" s="49" t="s">
        <v>71</v>
      </c>
      <c r="F9" s="49" t="s">
        <v>71</v>
      </c>
      <c r="G9" s="49" t="s">
        <v>71</v>
      </c>
      <c r="H9" s="49" t="s">
        <v>71</v>
      </c>
      <c r="I9" s="49" t="s">
        <v>71</v>
      </c>
      <c r="J9" s="49" t="s">
        <v>71</v>
      </c>
    </row>
    <row r="10" spans="1:56" s="63" customFormat="1" ht="30" customHeight="1" x14ac:dyDescent="0.95">
      <c r="A10" s="51"/>
      <c r="B10" s="51"/>
      <c r="C10" s="51"/>
      <c r="D10" s="51"/>
      <c r="E10" s="51"/>
      <c r="F10" s="51"/>
      <c r="G10" s="52"/>
      <c r="H10" s="52"/>
      <c r="I10" s="52"/>
      <c r="J10" s="53"/>
    </row>
    <row r="11" spans="1:56" s="63" customFormat="1" ht="67.650000000000006" customHeight="1" x14ac:dyDescent="0.95">
      <c r="A11" s="84" t="s">
        <v>72</v>
      </c>
      <c r="B11" s="84"/>
      <c r="C11" s="84"/>
      <c r="D11" s="84"/>
      <c r="E11" s="84"/>
      <c r="F11" s="84"/>
      <c r="G11" s="84"/>
      <c r="H11" s="66"/>
      <c r="I11" s="66"/>
      <c r="J11" s="67"/>
    </row>
    <row r="12" spans="1:56" s="59" customFormat="1" x14ac:dyDescent="0.95">
      <c r="A12" s="54"/>
      <c r="B12" s="55"/>
      <c r="C12" s="56"/>
      <c r="D12" s="56"/>
      <c r="E12" s="56"/>
      <c r="F12" s="56"/>
      <c r="G12" s="57"/>
      <c r="H12" s="57"/>
      <c r="I12" s="57"/>
      <c r="J12" s="56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1:G11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2020-06-12T13:56:45Z</cp:lastPrinted>
  <dcterms:created xsi:type="dcterms:W3CDTF">2020-06-10T07:06:05Z</dcterms:created>
  <dcterms:modified xsi:type="dcterms:W3CDTF">2020-06-12T13:56:48Z</dcterms:modified>
  <cp:category/>
</cp:coreProperties>
</file>